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люкова\ИРИНА АЛЕКСАНДРОВНА\ПРОЕКТ БЮДЖЕТА ПОСЕЛКА НА 2024-2026 ГОДЫ\ПРОЕКТ РЕШЕНИЯ С ПРИЛОЖЕНИЯМИ\"/>
    </mc:Choice>
  </mc:AlternateContent>
  <bookViews>
    <workbookView xWindow="90" yWindow="60" windowWidth="15165" windowHeight="9360" activeTab="1"/>
  </bookViews>
  <sheets>
    <sheet name="прил.2" sheetId="17" r:id="rId1"/>
    <sheet name="прил.1" sheetId="8" r:id="rId2"/>
  </sheets>
  <definedNames>
    <definedName name="_xlnm.Print_Area" localSheetId="0">прил.2!$A$1:$M$75</definedName>
  </definedNames>
  <calcPr calcId="152511"/>
</workbook>
</file>

<file path=xl/calcChain.xml><?xml version="1.0" encoding="utf-8"?>
<calcChain xmlns="http://schemas.openxmlformats.org/spreadsheetml/2006/main">
  <c r="A15" i="17" l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6" i="17" s="1"/>
  <c r="A67" i="17" s="1"/>
  <c r="A68" i="17" s="1"/>
  <c r="A69" i="17" s="1"/>
  <c r="A70" i="17" s="1"/>
  <c r="A71" i="17" s="1"/>
  <c r="A14" i="17"/>
  <c r="L47" i="17" l="1"/>
  <c r="M47" i="17"/>
  <c r="K47" i="17"/>
  <c r="K55" i="17"/>
  <c r="K52" i="17"/>
  <c r="K48" i="17"/>
  <c r="L28" i="17"/>
  <c r="M28" i="17"/>
  <c r="K28" i="17"/>
  <c r="L27" i="17"/>
  <c r="M27" i="17"/>
  <c r="K27" i="17"/>
  <c r="L17" i="17"/>
  <c r="M17" i="17"/>
  <c r="K17" i="17"/>
  <c r="K18" i="17"/>
  <c r="K46" i="17"/>
  <c r="K49" i="17"/>
  <c r="K53" i="17"/>
  <c r="K57" i="17"/>
  <c r="K56" i="17"/>
  <c r="K59" i="17"/>
  <c r="K60" i="17"/>
  <c r="L61" i="17"/>
  <c r="M61" i="17"/>
  <c r="K61" i="17"/>
  <c r="L68" i="17"/>
  <c r="M68" i="17"/>
  <c r="K68" i="17"/>
  <c r="M67" i="17"/>
  <c r="L67" i="17"/>
  <c r="L69" i="17"/>
  <c r="M69" i="17"/>
  <c r="K69" i="17"/>
  <c r="L52" i="17"/>
  <c r="M52" i="17"/>
  <c r="L25" i="17" l="1"/>
  <c r="M25" i="17"/>
  <c r="K25" i="17"/>
  <c r="L23" i="17"/>
  <c r="M23" i="17"/>
  <c r="K23" i="17"/>
  <c r="L21" i="17"/>
  <c r="M21" i="17"/>
  <c r="K21" i="17"/>
  <c r="L19" i="17"/>
  <c r="M19" i="17"/>
  <c r="K19" i="17"/>
  <c r="K40" i="17" l="1"/>
  <c r="L40" i="17"/>
  <c r="M40" i="17"/>
  <c r="K36" i="17"/>
  <c r="L36" i="17"/>
  <c r="M36" i="17"/>
  <c r="L18" i="17" l="1"/>
  <c r="M18" i="17"/>
  <c r="L15" i="17" l="1"/>
  <c r="M15" i="17"/>
  <c r="K15" i="17"/>
  <c r="L44" i="17" l="1"/>
  <c r="M44" i="17"/>
  <c r="K44" i="17"/>
  <c r="A72" i="17" l="1"/>
  <c r="A73" i="17" s="1"/>
  <c r="A74" i="17" s="1"/>
  <c r="L60" i="17" l="1"/>
  <c r="L59" i="17" l="1"/>
  <c r="D26" i="8" l="1"/>
  <c r="D25" i="8" s="1"/>
  <c r="K73" i="17" l="1"/>
  <c r="K72" i="17" s="1"/>
  <c r="D21" i="8" l="1"/>
  <c r="F23" i="8" l="1"/>
  <c r="F22" i="8" s="1"/>
  <c r="E23" i="8"/>
  <c r="E22" i="8" s="1"/>
  <c r="F26" i="8"/>
  <c r="F25" i="8" s="1"/>
  <c r="E26" i="8"/>
  <c r="E25" i="8" s="1"/>
  <c r="M60" i="17" l="1"/>
  <c r="M59" i="17" s="1"/>
  <c r="L34" i="17" l="1"/>
  <c r="M34" i="17"/>
  <c r="M53" i="17" l="1"/>
  <c r="L53" i="17"/>
  <c r="K67" i="17" l="1"/>
  <c r="D23" i="8" l="1"/>
  <c r="D22" i="8" s="1"/>
  <c r="M57" i="17" l="1"/>
  <c r="M56" i="17" s="1"/>
  <c r="M55" i="17" s="1"/>
  <c r="L57" i="17"/>
  <c r="M50" i="17"/>
  <c r="M49" i="17" s="1"/>
  <c r="M48" i="17" s="1"/>
  <c r="L50" i="17"/>
  <c r="L49" i="17" s="1"/>
  <c r="L48" i="17" s="1"/>
  <c r="K50" i="17"/>
  <c r="M42" i="17"/>
  <c r="M39" i="17" s="1"/>
  <c r="L42" i="17"/>
  <c r="L39" i="17" s="1"/>
  <c r="K42" i="17"/>
  <c r="K39" i="17" s="1"/>
  <c r="K34" i="17"/>
  <c r="M31" i="17"/>
  <c r="L31" i="17"/>
  <c r="K31" i="17"/>
  <c r="M14" i="17"/>
  <c r="L14" i="17"/>
  <c r="K14" i="17"/>
  <c r="L46" i="17" l="1"/>
  <c r="M38" i="17"/>
  <c r="L38" i="17"/>
  <c r="L56" i="17"/>
  <c r="L55" i="17" s="1"/>
  <c r="K38" i="17"/>
  <c r="M46" i="17"/>
  <c r="L33" i="17"/>
  <c r="L30" i="17" s="1"/>
  <c r="K33" i="17"/>
  <c r="K30" i="17" s="1"/>
  <c r="M33" i="17"/>
  <c r="M30" i="17" s="1"/>
  <c r="K13" i="17" l="1"/>
  <c r="K75" i="17" s="1"/>
  <c r="L13" i="17"/>
  <c r="L75" i="17" s="1"/>
  <c r="M13" i="17"/>
  <c r="M75" i="17" s="1"/>
  <c r="D28" i="8" l="1"/>
  <c r="E21" i="8"/>
  <c r="E28" i="8" s="1"/>
  <c r="F21" i="8" l="1"/>
  <c r="F28" i="8" s="1"/>
</calcChain>
</file>

<file path=xl/sharedStrings.xml><?xml version="1.0" encoding="utf-8"?>
<sst xmlns="http://schemas.openxmlformats.org/spreadsheetml/2006/main" count="609" uniqueCount="172">
  <si>
    <t>№ строки</t>
  </si>
  <si>
    <t>код</t>
  </si>
  <si>
    <t xml:space="preserve">Наименование показателя </t>
  </si>
  <si>
    <t>сумма тыс.руб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</si>
  <si>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</si>
  <si>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</si>
  <si>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</si>
  <si>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</si>
  <si>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</si>
  <si>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Итого :</t>
  </si>
  <si>
    <t>3</t>
  </si>
  <si>
    <t>4</t>
  </si>
  <si>
    <t>5</t>
  </si>
  <si>
    <t>6</t>
  </si>
  <si>
    <t>7</t>
  </si>
  <si>
    <t>11</t>
  </si>
  <si>
    <t>120</t>
  </si>
  <si>
    <t>1</t>
  </si>
  <si>
    <t>13</t>
  </si>
  <si>
    <t>2</t>
  </si>
  <si>
    <t>110</t>
  </si>
  <si>
    <t>15</t>
  </si>
  <si>
    <t>30</t>
  </si>
  <si>
    <t>49</t>
  </si>
  <si>
    <t xml:space="preserve">Источники внутреннего финансирования </t>
  </si>
  <si>
    <t>25</t>
  </si>
  <si>
    <t>150</t>
  </si>
  <si>
    <t>20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</si>
  <si>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</si>
  <si>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</si>
  <si>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009 01 05 00 00 00 0000 000 </t>
  </si>
  <si>
    <t xml:space="preserve">009 01 05 00 00 00 0000 500 </t>
  </si>
  <si>
    <t xml:space="preserve">009 01 05 02 01 00 0000 510 </t>
  </si>
  <si>
    <t xml:space="preserve">009 01 05 02 01 13 0000 510 </t>
  </si>
  <si>
    <t xml:space="preserve">009 01 05 00 00 00 0000 600 </t>
  </si>
  <si>
    <t xml:space="preserve">009 01 05 02 01 00 0000 610 </t>
  </si>
  <si>
    <t xml:space="preserve">009 01 05 02 01 13 0000 610 </t>
  </si>
  <si>
    <t>Бюджетные кредиты из других бюджетов бюджетной системы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</si>
  <si>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</si>
  <si>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</si>
  <si>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</si>
  <si>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</si>
  <si>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</si>
  <si>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</si>
  <si>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009 01 03 01 00 13 0000 710</t>
  </si>
  <si>
    <t>009 01 03 01 00 00 0000 800</t>
  </si>
  <si>
    <t>009 01 03 01 00 13 0000 810</t>
  </si>
  <si>
    <t>00</t>
  </si>
  <si>
    <t>000</t>
  </si>
  <si>
    <t>НАЛОГОВЫЕ И НЕНАЛОГОВЫЕ ДОХОДЫ</t>
  </si>
  <si>
    <t>01</t>
  </si>
  <si>
    <t>0000</t>
  </si>
  <si>
    <t>НАЛОГИ НА ПРИБЫЛЬ, ДОХОДЫ</t>
  </si>
  <si>
    <t>02</t>
  </si>
  <si>
    <t>Налог на доходы физических лиц</t>
  </si>
  <si>
    <t>010</t>
  </si>
  <si>
    <t>03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</si>
  <si>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</si>
  <si>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</si>
  <si>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</si>
  <si>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</si>
  <si>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</si>
  <si>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</si>
  <si>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</si>
  <si>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</si>
  <si>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</si>
  <si>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</si>
  <si>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</si>
  <si>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</si>
  <si>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013</t>
  </si>
  <si>
    <t xml:space="preserve">1 </t>
  </si>
  <si>
    <t>020</t>
  </si>
  <si>
    <t>025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</si>
  <si>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</si>
  <si>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</si>
  <si>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</si>
  <si>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7601</t>
  </si>
  <si>
    <t>999</t>
  </si>
  <si>
    <t>555</t>
  </si>
  <si>
    <t>024</t>
  </si>
  <si>
    <t>7514</t>
  </si>
  <si>
    <t>07</t>
  </si>
  <si>
    <t>ПРОЧИЕ БЕЗВОЗМЕЗДНЫЕ ПОСТУПЛЕНИЯ</t>
  </si>
  <si>
    <t>Дотация на выравнивание бюджетной обеспеченности поселениям, входящим в состав муниципального района</t>
  </si>
  <si>
    <t>9135</t>
  </si>
  <si>
    <t xml:space="preserve">Прочие безвозмездные поступления в бюджеты городских поселений
</t>
  </si>
  <si>
    <t xml:space="preserve">Приложение № 2 </t>
  </si>
  <si>
    <t>Земельный налог с организаций</t>
  </si>
  <si>
    <t>Земельный налог с физических лиц</t>
  </si>
  <si>
    <t>040</t>
  </si>
  <si>
    <t>5555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</si>
  <si>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</si>
  <si>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</si>
  <si>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</si>
  <si>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(тыс. рублей)</t>
  </si>
  <si>
    <t>40</t>
  </si>
  <si>
    <t>Приложение №1</t>
  </si>
  <si>
    <t>9179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</si>
  <si>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значения)
</t>
  </si>
  <si>
    <t>7412</t>
  </si>
  <si>
    <t>Прочие межбюджетные трансферты, передаваемые бюджетам городских поселений (на обеспечение первичных мер пожарной безопасности)</t>
  </si>
  <si>
    <t>19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</si>
  <si>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</si>
  <si>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</si>
  <si>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</si>
  <si>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7745</t>
  </si>
  <si>
    <t>Прочие межбюджетные трансферты, передаваемые бюджетам городских поселений (за содействие развитию налогового потенциала)</t>
  </si>
  <si>
    <t>7508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</si>
  <si>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 за счет средств дорожного фонда Красноярского края)
</t>
  </si>
  <si>
    <t>2024 год</t>
  </si>
  <si>
    <t>2025 год</t>
  </si>
  <si>
    <t>075</t>
  </si>
  <si>
    <t>070</t>
  </si>
  <si>
    <t>Прочие межбюджетные трансферты, передаваемые бюджетам городских поселений (обеспечению сбалансированности бюджетов поселений района)</t>
  </si>
  <si>
    <t>10</t>
  </si>
  <si>
    <t xml:space="preserve">Дотации бюджетам бюджетной системы Российской Федерации </t>
  </si>
  <si>
    <t>НАЛОГ НА ТОВАРЫ (РАБОТЫ, УСЛУГИ), РЕАЛИЗУЕМЫЕ НА ТЕРРИТОРИИ РОССИЙСКОЙ ФЕДЕРАЦИИ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</si>
  <si>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</si>
  <si>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                                                                                                      от                                   года №                   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</si>
  <si>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</si>
  <si>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</si>
  <si>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</si>
  <si>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</si>
  <si>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</si>
  <si>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</si>
  <si>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</si>
  <si>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</si>
  <si>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</si>
  <si>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</si>
  <si>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классификации доходов бюджета</t>
  </si>
  <si>
    <t>Доходы  
бюджета     поселка
2024 года</t>
  </si>
  <si>
    <t>Доходы  
бюджета     поселка
2025 года</t>
  </si>
  <si>
    <t>Доходы  
бюджета     поселка
2026 года</t>
  </si>
  <si>
    <t>Доходы бюджета поселка Шушенское на 2024 год и плановый период 2025-2026 годов</t>
  </si>
  <si>
    <t>код главного администратора</t>
  </si>
  <si>
    <t>182</t>
  </si>
  <si>
    <t>ВСЕГО:</t>
  </si>
  <si>
    <t>009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</si>
  <si>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</si>
  <si>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</si>
  <si>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</si>
  <si>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</si>
  <si>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</si>
  <si>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</si>
  <si>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Земельный налог с физических лиц, обладающих земельным участком, расположенным в границах городских поселений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</si>
  <si>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</si>
  <si>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</si>
  <si>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</si>
  <si>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</si>
  <si>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</si>
  <si>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</si>
  <si>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</si>
  <si>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Дотации на выравнивание бюджетной обеспеченности
</t>
  </si>
  <si>
    <t xml:space="preserve">Дотации бюджетам городских поселений на выравнивание бюджетной обеспеченности из бюджета субъекта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</si>
  <si>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</si>
  <si>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</si>
  <si>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городских поселений на реализацию программ формирования современной городской среды
</t>
  </si>
  <si>
    <t xml:space="preserve">Субвенции бюджетам бюджетной системы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</si>
  <si>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</si>
  <si>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</si>
  <si>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>Субвенции бюджетам городских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)</t>
  </si>
  <si>
    <t xml:space="preserve">Иные межбюджетные трансферты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</si>
  <si>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</si>
  <si>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поселений
</t>
  </si>
  <si>
    <t xml:space="preserve">Прочие безвозмездные поступления в бюджеты городских поселений
</t>
  </si>
  <si>
    <t xml:space="preserve">Поступления от денежных пожертвований, предоставляемых физическими лицами получателям средств бюджетов городских поселений
</t>
  </si>
  <si>
    <t xml:space="preserve">Поступления от денежных пожертвований, предоставляемых физическими лицами получателям средств бюджетов городских поселений (формирования современной городской среды)
</t>
  </si>
  <si>
    <r>
      <t>к</t>
    </r>
    <r>
      <rPr>
        <b/>
        <sz val="12"/>
        <rFont val="Arial"/>
        <family val="2"/>
        <charset val="204"/>
      </rPr>
      <t xml:space="preserve"> ПРОЕКТУ</t>
    </r>
    <r>
      <rPr>
        <sz val="12"/>
        <rFont val="Arial"/>
        <family val="2"/>
        <charset val="204"/>
      </rPr>
      <t xml:space="preserve"> решению Шушенского поселкового Совета депутатов</t>
    </r>
  </si>
  <si>
    <t>от ___________________________  № _____________</t>
  </si>
  <si>
    <t>дефицита бюджета поселения на 2024 год и плановый период 2025-2026 годов.</t>
  </si>
  <si>
    <r>
      <t xml:space="preserve">к </t>
    </r>
    <r>
      <rPr>
        <b/>
        <sz val="12"/>
        <rFont val="Arial"/>
        <family val="2"/>
        <charset val="204"/>
      </rPr>
      <t xml:space="preserve">ПРОЕКТУ </t>
    </r>
    <r>
      <rPr>
        <sz val="12"/>
        <rFont val="Arial"/>
        <family val="2"/>
        <charset val="204"/>
      </rPr>
      <t>решения Шушенского поселкового Совета депутатов</t>
    </r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</si>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</sst>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00"/>
    <numFmt numFmtId="166" formatCode="000"/>
    <numFmt numFmtId="167" formatCode="#,##0.000"/>
    <numFmt numFmtId="168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top"/>
    </xf>
    <xf numFmtId="49" fontId="19" fillId="24" borderId="10" xfId="43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top" wrapText="1"/>
    </xf>
    <xf numFmtId="1" fontId="19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/>
    </xf>
    <xf numFmtId="49" fontId="20" fillId="24" borderId="10" xfId="43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top"/>
    </xf>
    <xf numFmtId="166" fontId="19" fillId="24" borderId="10" xfId="43" applyNumberFormat="1" applyFont="1" applyFill="1" applyBorder="1" applyAlignment="1">
      <alignment horizontal="center" vertical="center"/>
    </xf>
    <xf numFmtId="49" fontId="19" fillId="24" borderId="10" xfId="43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top"/>
    </xf>
    <xf numFmtId="0" fontId="19" fillId="24" borderId="10" xfId="0" applyFont="1" applyFill="1" applyBorder="1" applyAlignment="1">
      <alignment vertical="top" wrapText="1"/>
    </xf>
    <xf numFmtId="167" fontId="19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top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 shrinkToFi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167" fontId="21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vertical="justify" wrapText="1"/>
    </xf>
    <xf numFmtId="0" fontId="20" fillId="0" borderId="10" xfId="0" applyNumberFormat="1" applyFont="1" applyFill="1" applyBorder="1" applyAlignment="1">
      <alignment vertical="justify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justify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justify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justify" wrapText="1"/>
    </xf>
    <xf numFmtId="165" fontId="19" fillId="0" borderId="0" xfId="0" applyNumberFormat="1" applyFont="1" applyAlignment="1">
      <alignment horizontal="center" vertical="center"/>
    </xf>
    <xf numFmtId="49" fontId="19" fillId="0" borderId="10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36" applyFont="1" applyAlignment="1">
      <alignment horizontal="right" vertical="top"/>
    </xf>
    <xf numFmtId="165" fontId="19" fillId="0" borderId="0" xfId="36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165" fontId="22" fillId="0" borderId="0" xfId="0" applyNumberFormat="1" applyFont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horizontal="center" vertical="center" textRotation="90" wrapText="1"/>
    </xf>
    <xf numFmtId="0" fontId="19" fillId="0" borderId="10" xfId="0" applyNumberFormat="1" applyFont="1" applyFill="1" applyBorder="1" applyAlignment="1">
      <alignment horizontal="center" vertical="center" textRotation="90" wrapText="1"/>
    </xf>
    <xf numFmtId="0" fontId="19" fillId="24" borderId="10" xfId="0" applyFont="1" applyFill="1" applyBorder="1" applyAlignment="1">
      <alignment vertical="justify" wrapText="1"/>
    </xf>
    <xf numFmtId="168" fontId="20" fillId="24" borderId="10" xfId="0" applyNumberFormat="1" applyFont="1" applyFill="1" applyBorder="1" applyAlignment="1">
      <alignment horizontal="center" vertical="center"/>
    </xf>
    <xf numFmtId="168" fontId="19" fillId="24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 vertical="center"/>
    </xf>
    <xf numFmtId="2" fontId="20" fillId="24" borderId="11" xfId="43" applyNumberFormat="1" applyFont="1" applyFill="1" applyBorder="1" applyAlignment="1">
      <alignment horizontal="left" vertical="center"/>
    </xf>
    <xf numFmtId="2" fontId="0" fillId="0" borderId="16" xfId="0" applyNumberFormat="1" applyBorder="1" applyAlignment="1"/>
    <xf numFmtId="2" fontId="0" fillId="0" borderId="13" xfId="0" applyNumberFormat="1" applyBorder="1" applyAlignment="1"/>
    <xf numFmtId="0" fontId="19" fillId="0" borderId="10" xfId="0" applyNumberFormat="1" applyFont="1" applyFill="1" applyBorder="1" applyAlignment="1">
      <alignment horizontal="center" vertical="center" textRotation="90" wrapText="1"/>
    </xf>
    <xf numFmtId="49" fontId="19" fillId="0" borderId="16" xfId="0" quotePrefix="1" applyNumberFormat="1" applyFont="1" applyFill="1" applyBorder="1" applyAlignment="1">
      <alignment horizontal="center" vertical="center" wrapText="1"/>
    </xf>
    <xf numFmtId="49" fontId="19" fillId="0" borderId="13" xfId="0" quotePrefix="1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quotePrefix="1" applyNumberFormat="1" applyFont="1" applyFill="1" applyBorder="1" applyAlignment="1">
      <alignment horizontal="center" vertical="center" wrapText="1"/>
    </xf>
    <xf numFmtId="0" fontId="19" fillId="24" borderId="0" xfId="36" applyFont="1" applyFill="1" applyAlignment="1">
      <alignment horizontal="right" vertical="center"/>
    </xf>
    <xf numFmtId="0" fontId="20" fillId="0" borderId="0" xfId="0" quotePrefix="1" applyFont="1" applyFill="1" applyAlignment="1">
      <alignment horizontal="center" wrapText="1"/>
    </xf>
    <xf numFmtId="165" fontId="19" fillId="0" borderId="15" xfId="0" applyNumberFormat="1" applyFont="1" applyBorder="1" applyAlignment="1">
      <alignment horizontal="right" vertical="center"/>
    </xf>
    <xf numFmtId="0" fontId="19" fillId="0" borderId="0" xfId="36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4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е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5"/>
  <sheetViews>
    <sheetView view="pageBreakPreview" topLeftCell="A65" zoomScale="75" zoomScaleNormal="100" zoomScaleSheetLayoutView="75" workbookViewId="0">
      <selection activeCell="L16" sqref="L16"/>
    </sheetView>
  </sheetViews>
  <sheetFormatPr defaultColWidth="9.140625" defaultRowHeight="15" x14ac:dyDescent="0.2"/>
  <cols>
    <col min="1" max="1" width="4.42578125" style="54" customWidth="1"/>
    <col min="2" max="2" width="6.140625" style="54" customWidth="1"/>
    <col min="3" max="3" width="3" style="54" customWidth="1"/>
    <col min="4" max="4" width="4.28515625" style="54" customWidth="1"/>
    <col min="5" max="5" width="3.7109375" style="54" customWidth="1"/>
    <col min="6" max="6" width="6.28515625" style="54" customWidth="1"/>
    <col min="7" max="7" width="4.28515625" style="54" customWidth="1"/>
    <col min="8" max="8" width="7.28515625" style="54" customWidth="1"/>
    <col min="9" max="9" width="5" style="54" customWidth="1"/>
    <col min="10" max="10" width="66.28515625" style="55" customWidth="1"/>
    <col min="11" max="11" width="18.5703125" style="56" customWidth="1"/>
    <col min="12" max="12" width="19.5703125" style="56" customWidth="1"/>
    <col min="13" max="13" width="19.28515625" style="56" customWidth="1"/>
    <col min="14" max="16384" width="9.140625" style="1"/>
  </cols>
  <sheetData>
    <row r="1" spans="1:13" ht="15.75" x14ac:dyDescent="0.2">
      <c r="A1" s="49"/>
      <c r="B1" s="49"/>
      <c r="C1" s="47"/>
      <c r="D1" s="47"/>
      <c r="E1" s="47"/>
      <c r="F1" s="47"/>
      <c r="G1" s="47"/>
      <c r="H1" s="47"/>
      <c r="I1" s="47"/>
      <c r="J1" s="74" t="s">
        <v>86</v>
      </c>
      <c r="K1" s="74"/>
      <c r="L1" s="74"/>
      <c r="M1" s="74"/>
    </row>
    <row r="2" spans="1:13" ht="15.75" x14ac:dyDescent="0.2">
      <c r="A2" s="49"/>
      <c r="B2" s="49"/>
      <c r="C2" s="47"/>
      <c r="D2" s="47"/>
      <c r="E2" s="47"/>
      <c r="F2" s="47"/>
      <c r="G2" s="47"/>
      <c r="H2" s="47"/>
      <c r="I2" s="47"/>
      <c r="J2" s="74" t="s">
        <v>170</v>
      </c>
      <c r="K2" s="74"/>
      <c r="L2" s="74"/>
      <c r="M2" s="74"/>
    </row>
    <row r="3" spans="1:13" ht="15.75" x14ac:dyDescent="0.2">
      <c r="A3" s="49"/>
      <c r="B3" s="49"/>
      <c r="C3" s="47"/>
      <c r="D3" s="47"/>
      <c r="E3" s="47"/>
      <c r="F3" s="47"/>
      <c r="G3" s="47"/>
      <c r="H3" s="47"/>
      <c r="I3" s="47"/>
      <c r="J3" s="74" t="s">
        <v>118</v>
      </c>
      <c r="K3" s="74"/>
      <c r="L3" s="74"/>
      <c r="M3" s="74"/>
    </row>
    <row r="4" spans="1:13" ht="15.75" x14ac:dyDescent="0.2">
      <c r="A4" s="49"/>
      <c r="B4" s="49"/>
      <c r="C4" s="47"/>
      <c r="D4" s="47"/>
      <c r="E4" s="47"/>
      <c r="F4" s="47"/>
      <c r="G4" s="47"/>
      <c r="H4" s="47"/>
      <c r="I4" s="47"/>
      <c r="J4" s="50"/>
      <c r="K4" s="51"/>
      <c r="L4" s="51"/>
      <c r="M4" s="51"/>
    </row>
    <row r="5" spans="1:13" ht="15.75" x14ac:dyDescent="0.2">
      <c r="A5" s="49"/>
      <c r="B5" s="49"/>
      <c r="C5" s="47"/>
      <c r="D5" s="47"/>
      <c r="E5" s="47"/>
      <c r="F5" s="47"/>
      <c r="G5" s="47"/>
      <c r="H5" s="47"/>
      <c r="I5" s="47"/>
      <c r="J5" s="50"/>
      <c r="K5" s="51"/>
      <c r="L5" s="51"/>
      <c r="M5" s="51"/>
    </row>
    <row r="6" spans="1:13" ht="15.75" x14ac:dyDescent="0.2">
      <c r="A6" s="49"/>
      <c r="B6" s="49"/>
      <c r="C6" s="47"/>
      <c r="D6" s="47"/>
      <c r="E6" s="47"/>
      <c r="F6" s="47"/>
      <c r="G6" s="47"/>
      <c r="H6" s="47"/>
      <c r="I6" s="47"/>
      <c r="J6" s="50"/>
      <c r="K6" s="77"/>
      <c r="L6" s="78"/>
      <c r="M6" s="78"/>
    </row>
    <row r="7" spans="1:13" ht="15.75" x14ac:dyDescent="0.2">
      <c r="A7" s="49"/>
      <c r="B7" s="49"/>
      <c r="C7" s="47"/>
      <c r="D7" s="47"/>
      <c r="E7" s="47"/>
      <c r="F7" s="47"/>
      <c r="G7" s="47"/>
      <c r="H7" s="47"/>
      <c r="I7" s="47"/>
      <c r="J7" s="6"/>
      <c r="K7" s="52"/>
      <c r="L7" s="53"/>
      <c r="M7" s="52"/>
    </row>
    <row r="8" spans="1:13" ht="19.5" customHeight="1" x14ac:dyDescent="0.25">
      <c r="A8" s="75" t="s">
        <v>133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x14ac:dyDescent="0.2">
      <c r="A9" s="47"/>
      <c r="B9" s="48"/>
      <c r="C9" s="47"/>
      <c r="D9" s="47"/>
      <c r="E9" s="47"/>
      <c r="F9" s="47"/>
      <c r="G9" s="47"/>
      <c r="H9" s="47"/>
      <c r="I9" s="47"/>
      <c r="J9" s="6"/>
      <c r="K9" s="45"/>
      <c r="L9" s="76" t="s">
        <v>94</v>
      </c>
      <c r="M9" s="76"/>
    </row>
    <row r="10" spans="1:13" ht="15" customHeight="1" x14ac:dyDescent="0.2">
      <c r="A10" s="69" t="s">
        <v>0</v>
      </c>
      <c r="B10" s="59"/>
      <c r="C10" s="70" t="s">
        <v>129</v>
      </c>
      <c r="D10" s="70"/>
      <c r="E10" s="70"/>
      <c r="F10" s="70"/>
      <c r="G10" s="70"/>
      <c r="H10" s="70"/>
      <c r="I10" s="71"/>
      <c r="J10" s="72" t="s">
        <v>93</v>
      </c>
      <c r="K10" s="73" t="s">
        <v>130</v>
      </c>
      <c r="L10" s="73" t="s">
        <v>131</v>
      </c>
      <c r="M10" s="73" t="s">
        <v>132</v>
      </c>
    </row>
    <row r="11" spans="1:13" ht="123.75" customHeight="1" x14ac:dyDescent="0.2">
      <c r="A11" s="69"/>
      <c r="B11" s="60" t="s">
        <v>134</v>
      </c>
      <c r="C11" s="60" t="s">
        <v>124</v>
      </c>
      <c r="D11" s="60" t="s">
        <v>125</v>
      </c>
      <c r="E11" s="60" t="s">
        <v>126</v>
      </c>
      <c r="F11" s="60" t="s">
        <v>127</v>
      </c>
      <c r="G11" s="60" t="s">
        <v>128</v>
      </c>
      <c r="H11" s="60" t="s">
        <v>92</v>
      </c>
      <c r="I11" s="60" t="s">
        <v>91</v>
      </c>
      <c r="J11" s="73"/>
      <c r="K11" s="73"/>
      <c r="L11" s="73"/>
      <c r="M11" s="73"/>
    </row>
    <row r="12" spans="1:13" x14ac:dyDescent="0.2">
      <c r="A12" s="7"/>
      <c r="B12" s="7" t="s">
        <v>17</v>
      </c>
      <c r="C12" s="7" t="s">
        <v>19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8">
        <v>8</v>
      </c>
      <c r="J12" s="9">
        <v>9</v>
      </c>
      <c r="K12" s="10">
        <v>10</v>
      </c>
      <c r="L12" s="10">
        <v>11</v>
      </c>
      <c r="M12" s="10">
        <v>12</v>
      </c>
    </row>
    <row r="13" spans="1:13" ht="15.75" x14ac:dyDescent="0.2">
      <c r="A13" s="11" t="s">
        <v>17</v>
      </c>
      <c r="B13" s="11" t="s">
        <v>48</v>
      </c>
      <c r="C13" s="12" t="s">
        <v>17</v>
      </c>
      <c r="D13" s="12" t="s">
        <v>47</v>
      </c>
      <c r="E13" s="12" t="s">
        <v>47</v>
      </c>
      <c r="F13" s="12" t="s">
        <v>48</v>
      </c>
      <c r="G13" s="12" t="s">
        <v>47</v>
      </c>
      <c r="H13" s="12" t="s">
        <v>48</v>
      </c>
      <c r="I13" s="12" t="s">
        <v>48</v>
      </c>
      <c r="J13" s="13" t="s">
        <v>49</v>
      </c>
      <c r="K13" s="62">
        <f>K14+K30+K38+K17+K27</f>
        <v>62586.9</v>
      </c>
      <c r="L13" s="62">
        <f>L14+L30+L38+L17+L27</f>
        <v>66555.149999999994</v>
      </c>
      <c r="M13" s="62">
        <f>M14+M30+M38+M17+M27</f>
        <v>70771.149999999994</v>
      </c>
    </row>
    <row r="14" spans="1:13" ht="15.75" x14ac:dyDescent="0.2">
      <c r="A14" s="10">
        <f>A13+1</f>
        <v>2</v>
      </c>
      <c r="B14" s="11" t="s">
        <v>135</v>
      </c>
      <c r="C14" s="12" t="s">
        <v>17</v>
      </c>
      <c r="D14" s="12" t="s">
        <v>50</v>
      </c>
      <c r="E14" s="12" t="s">
        <v>47</v>
      </c>
      <c r="F14" s="12" t="s">
        <v>48</v>
      </c>
      <c r="G14" s="12" t="s">
        <v>47</v>
      </c>
      <c r="H14" s="12" t="s">
        <v>51</v>
      </c>
      <c r="I14" s="12" t="s">
        <v>48</v>
      </c>
      <c r="J14" s="13" t="s">
        <v>52</v>
      </c>
      <c r="K14" s="62">
        <f>K15</f>
        <v>43125.599999999999</v>
      </c>
      <c r="L14" s="62">
        <f t="shared" ref="L14:M15" si="0">L15</f>
        <v>46575.6</v>
      </c>
      <c r="M14" s="62">
        <f t="shared" si="0"/>
        <v>50068.800000000003</v>
      </c>
    </row>
    <row r="15" spans="1:13" x14ac:dyDescent="0.2">
      <c r="A15" s="10">
        <f t="shared" ref="A15:A71" si="1">A14+1</f>
        <v>3</v>
      </c>
      <c r="B15" s="11" t="s">
        <v>135</v>
      </c>
      <c r="C15" s="15" t="s">
        <v>17</v>
      </c>
      <c r="D15" s="15" t="s">
        <v>50</v>
      </c>
      <c r="E15" s="15" t="s">
        <v>53</v>
      </c>
      <c r="F15" s="15" t="s">
        <v>48</v>
      </c>
      <c r="G15" s="15" t="s">
        <v>50</v>
      </c>
      <c r="H15" s="15" t="s">
        <v>51</v>
      </c>
      <c r="I15" s="15" t="s">
        <v>20</v>
      </c>
      <c r="J15" s="16" t="s">
        <v>54</v>
      </c>
      <c r="K15" s="63">
        <f>K16</f>
        <v>43125.599999999999</v>
      </c>
      <c r="L15" s="63">
        <f t="shared" si="0"/>
        <v>46575.6</v>
      </c>
      <c r="M15" s="63">
        <f t="shared" si="0"/>
        <v>50068.800000000003</v>
      </c>
    </row>
    <row r="16" spans="1:13" ht="105.75" customHeight="1" x14ac:dyDescent="0.2">
      <c r="A16" s="10">
        <f t="shared" si="1"/>
        <v>4</v>
      </c>
      <c r="B16" s="11" t="s">
        <v>135</v>
      </c>
      <c r="C16" s="15" t="s">
        <v>17</v>
      </c>
      <c r="D16" s="15" t="s">
        <v>50</v>
      </c>
      <c r="E16" s="15" t="s">
        <v>53</v>
      </c>
      <c r="F16" s="15" t="s">
        <v>55</v>
      </c>
      <c r="G16" s="15" t="s">
        <v>50</v>
      </c>
      <c r="H16" s="15" t="s">
        <v>51</v>
      </c>
      <c r="I16" s="15" t="s">
        <v>20</v>
      </c>
      <c r="J16" s="34" t="s">
        <v>121</v>
      </c>
      <c r="K16" s="64">
        <v>43125.599999999999</v>
      </c>
      <c r="L16" s="64">
        <v>46575.6</v>
      </c>
      <c r="M16" s="64">
        <v>50068.800000000003</v>
      </c>
    </row>
    <row r="17" spans="1:13" ht="30.75" customHeight="1" x14ac:dyDescent="0.2">
      <c r="A17" s="10">
        <f t="shared" si="1"/>
        <v>5</v>
      </c>
      <c r="B17" s="11" t="s">
        <v>135</v>
      </c>
      <c r="C17" s="57" t="s">
        <v>17</v>
      </c>
      <c r="D17" s="57" t="s">
        <v>56</v>
      </c>
      <c r="E17" s="57" t="s">
        <v>47</v>
      </c>
      <c r="F17" s="57" t="s">
        <v>48</v>
      </c>
      <c r="G17" s="57" t="s">
        <v>47</v>
      </c>
      <c r="H17" s="57" t="s">
        <v>51</v>
      </c>
      <c r="I17" s="57" t="s">
        <v>48</v>
      </c>
      <c r="J17" s="35" t="s">
        <v>116</v>
      </c>
      <c r="K17" s="65">
        <f>K18</f>
        <v>3000.6000000000004</v>
      </c>
      <c r="L17" s="65">
        <f t="shared" ref="L17:M17" si="2">L18</f>
        <v>2880</v>
      </c>
      <c r="M17" s="65">
        <f t="shared" si="2"/>
        <v>2909.1000000000004</v>
      </c>
    </row>
    <row r="18" spans="1:13" ht="34.5" customHeight="1" x14ac:dyDescent="0.2">
      <c r="A18" s="10">
        <f t="shared" si="1"/>
        <v>6</v>
      </c>
      <c r="B18" s="11" t="s">
        <v>135</v>
      </c>
      <c r="C18" s="57" t="s">
        <v>17</v>
      </c>
      <c r="D18" s="57" t="s">
        <v>56</v>
      </c>
      <c r="E18" s="57" t="s">
        <v>53</v>
      </c>
      <c r="F18" s="57" t="s">
        <v>48</v>
      </c>
      <c r="G18" s="57" t="s">
        <v>50</v>
      </c>
      <c r="H18" s="57" t="s">
        <v>51</v>
      </c>
      <c r="I18" s="57" t="s">
        <v>20</v>
      </c>
      <c r="J18" s="36" t="s">
        <v>57</v>
      </c>
      <c r="K18" s="65">
        <f>K20+K22+K24+K26</f>
        <v>3000.6000000000004</v>
      </c>
      <c r="L18" s="65">
        <f t="shared" ref="L18:M18" si="3">L20+L22+L24+L26</f>
        <v>2880</v>
      </c>
      <c r="M18" s="65">
        <f t="shared" si="3"/>
        <v>2909.1000000000004</v>
      </c>
    </row>
    <row r="19" spans="1:13" ht="93" customHeight="1" x14ac:dyDescent="0.2">
      <c r="A19" s="10">
        <f t="shared" si="1"/>
        <v>7</v>
      </c>
      <c r="B19" s="11" t="s">
        <v>135</v>
      </c>
      <c r="C19" s="14" t="s">
        <v>17</v>
      </c>
      <c r="D19" s="14" t="s">
        <v>56</v>
      </c>
      <c r="E19" s="14" t="s">
        <v>53</v>
      </c>
      <c r="F19" s="14">
        <v>230</v>
      </c>
      <c r="G19" s="14" t="s">
        <v>50</v>
      </c>
      <c r="H19" s="14" t="s">
        <v>51</v>
      </c>
      <c r="I19" s="14" t="s">
        <v>20</v>
      </c>
      <c r="J19" s="58" t="s">
        <v>138</v>
      </c>
      <c r="K19" s="64">
        <f>K20</f>
        <v>1565</v>
      </c>
      <c r="L19" s="64">
        <f t="shared" ref="L19:M19" si="4">L20</f>
        <v>1338.2</v>
      </c>
      <c r="M19" s="64">
        <f t="shared" si="4"/>
        <v>1330.1</v>
      </c>
    </row>
    <row r="20" spans="1:13" ht="138" customHeight="1" x14ac:dyDescent="0.2">
      <c r="A20" s="10">
        <f t="shared" si="1"/>
        <v>8</v>
      </c>
      <c r="B20" s="11" t="s">
        <v>135</v>
      </c>
      <c r="C20" s="14" t="s">
        <v>17</v>
      </c>
      <c r="D20" s="14" t="s">
        <v>56</v>
      </c>
      <c r="E20" s="14" t="s">
        <v>53</v>
      </c>
      <c r="F20" s="14">
        <v>231</v>
      </c>
      <c r="G20" s="14" t="s">
        <v>50</v>
      </c>
      <c r="H20" s="14" t="s">
        <v>51</v>
      </c>
      <c r="I20" s="14" t="s">
        <v>20</v>
      </c>
      <c r="J20" s="34" t="s">
        <v>122</v>
      </c>
      <c r="K20" s="64">
        <v>1565</v>
      </c>
      <c r="L20" s="64">
        <v>1338.2</v>
      </c>
      <c r="M20" s="64">
        <v>1330.1</v>
      </c>
    </row>
    <row r="21" spans="1:13" ht="111.75" customHeight="1" x14ac:dyDescent="0.2">
      <c r="A21" s="10">
        <f t="shared" si="1"/>
        <v>9</v>
      </c>
      <c r="B21" s="11" t="s">
        <v>135</v>
      </c>
      <c r="C21" s="14" t="s">
        <v>17</v>
      </c>
      <c r="D21" s="14" t="s">
        <v>56</v>
      </c>
      <c r="E21" s="14" t="s">
        <v>53</v>
      </c>
      <c r="F21" s="14">
        <v>240</v>
      </c>
      <c r="G21" s="14" t="s">
        <v>50</v>
      </c>
      <c r="H21" s="14" t="s">
        <v>51</v>
      </c>
      <c r="I21" s="14" t="s">
        <v>20</v>
      </c>
      <c r="J21" s="34" t="s">
        <v>139</v>
      </c>
      <c r="K21" s="64">
        <f>K22</f>
        <v>7.4</v>
      </c>
      <c r="L21" s="64">
        <f t="shared" ref="L21:M21" si="5">L22</f>
        <v>9.6</v>
      </c>
      <c r="M21" s="64">
        <f t="shared" si="5"/>
        <v>10</v>
      </c>
    </row>
    <row r="22" spans="1:13" ht="157.15" customHeight="1" x14ac:dyDescent="0.2">
      <c r="A22" s="10">
        <f t="shared" si="1"/>
        <v>10</v>
      </c>
      <c r="B22" s="11" t="s">
        <v>135</v>
      </c>
      <c r="C22" s="14" t="s">
        <v>17</v>
      </c>
      <c r="D22" s="14" t="s">
        <v>56</v>
      </c>
      <c r="E22" s="14" t="s">
        <v>53</v>
      </c>
      <c r="F22" s="14">
        <v>241</v>
      </c>
      <c r="G22" s="14" t="s">
        <v>50</v>
      </c>
      <c r="H22" s="14" t="s">
        <v>51</v>
      </c>
      <c r="I22" s="14" t="s">
        <v>20</v>
      </c>
      <c r="J22" s="34" t="s">
        <v>123</v>
      </c>
      <c r="K22" s="64">
        <v>7.4</v>
      </c>
      <c r="L22" s="64">
        <v>9.6</v>
      </c>
      <c r="M22" s="64">
        <v>10</v>
      </c>
    </row>
    <row r="23" spans="1:13" ht="93" customHeight="1" x14ac:dyDescent="0.2">
      <c r="A23" s="10">
        <f t="shared" si="1"/>
        <v>11</v>
      </c>
      <c r="B23" s="11" t="s">
        <v>135</v>
      </c>
      <c r="C23" s="14" t="s">
        <v>17</v>
      </c>
      <c r="D23" s="14" t="s">
        <v>56</v>
      </c>
      <c r="E23" s="14" t="s">
        <v>53</v>
      </c>
      <c r="F23" s="14">
        <v>250</v>
      </c>
      <c r="G23" s="14" t="s">
        <v>50</v>
      </c>
      <c r="H23" s="14" t="s">
        <v>51</v>
      </c>
      <c r="I23" s="14" t="s">
        <v>20</v>
      </c>
      <c r="J23" s="34" t="s">
        <v>140</v>
      </c>
      <c r="K23" s="64">
        <f>K24</f>
        <v>1622.7</v>
      </c>
      <c r="L23" s="64">
        <f t="shared" ref="L23:M23" si="6">L24</f>
        <v>1735.2</v>
      </c>
      <c r="M23" s="64">
        <f t="shared" si="6"/>
        <v>1796.7</v>
      </c>
    </row>
    <row r="24" spans="1:13" ht="123" customHeight="1" x14ac:dyDescent="0.2">
      <c r="A24" s="10">
        <f t="shared" si="1"/>
        <v>12</v>
      </c>
      <c r="B24" s="11" t="s">
        <v>135</v>
      </c>
      <c r="C24" s="14" t="s">
        <v>17</v>
      </c>
      <c r="D24" s="14" t="s">
        <v>56</v>
      </c>
      <c r="E24" s="14" t="s">
        <v>53</v>
      </c>
      <c r="F24" s="14">
        <v>251</v>
      </c>
      <c r="G24" s="14" t="s">
        <v>50</v>
      </c>
      <c r="H24" s="14" t="s">
        <v>51</v>
      </c>
      <c r="I24" s="14" t="s">
        <v>20</v>
      </c>
      <c r="J24" s="34" t="s">
        <v>120</v>
      </c>
      <c r="K24" s="64">
        <v>1622.7</v>
      </c>
      <c r="L24" s="64">
        <v>1735.2</v>
      </c>
      <c r="M24" s="64">
        <v>1796.7</v>
      </c>
    </row>
    <row r="25" spans="1:13" ht="86.25" customHeight="1" x14ac:dyDescent="0.2">
      <c r="A25" s="10">
        <f t="shared" si="1"/>
        <v>13</v>
      </c>
      <c r="B25" s="11" t="s">
        <v>135</v>
      </c>
      <c r="C25" s="14" t="s">
        <v>17</v>
      </c>
      <c r="D25" s="14" t="s">
        <v>56</v>
      </c>
      <c r="E25" s="14" t="s">
        <v>53</v>
      </c>
      <c r="F25" s="14">
        <v>260</v>
      </c>
      <c r="G25" s="14" t="s">
        <v>50</v>
      </c>
      <c r="H25" s="14" t="s">
        <v>51</v>
      </c>
      <c r="I25" s="14" t="s">
        <v>20</v>
      </c>
      <c r="J25" s="34" t="s">
        <v>141</v>
      </c>
      <c r="K25" s="64">
        <f>K26</f>
        <v>-194.5</v>
      </c>
      <c r="L25" s="64">
        <f t="shared" ref="L25:M25" si="7">L26</f>
        <v>-203</v>
      </c>
      <c r="M25" s="64">
        <f t="shared" si="7"/>
        <v>-227.7</v>
      </c>
    </row>
    <row r="26" spans="1:13" ht="124.5" customHeight="1" x14ac:dyDescent="0.2">
      <c r="A26" s="10">
        <f t="shared" si="1"/>
        <v>14</v>
      </c>
      <c r="B26" s="11" t="s">
        <v>135</v>
      </c>
      <c r="C26" s="14" t="s">
        <v>17</v>
      </c>
      <c r="D26" s="14" t="s">
        <v>56</v>
      </c>
      <c r="E26" s="14" t="s">
        <v>53</v>
      </c>
      <c r="F26" s="14">
        <v>261</v>
      </c>
      <c r="G26" s="14" t="s">
        <v>50</v>
      </c>
      <c r="H26" s="14" t="s">
        <v>51</v>
      </c>
      <c r="I26" s="14" t="s">
        <v>20</v>
      </c>
      <c r="J26" s="34" t="s">
        <v>119</v>
      </c>
      <c r="K26" s="64">
        <v>-194.5</v>
      </c>
      <c r="L26" s="64">
        <v>-203</v>
      </c>
      <c r="M26" s="64">
        <v>-227.7</v>
      </c>
    </row>
    <row r="27" spans="1:13" ht="22.5" customHeight="1" x14ac:dyDescent="0.2">
      <c r="A27" s="10">
        <f t="shared" si="1"/>
        <v>15</v>
      </c>
      <c r="B27" s="11" t="s">
        <v>135</v>
      </c>
      <c r="C27" s="12" t="s">
        <v>17</v>
      </c>
      <c r="D27" s="12" t="s">
        <v>58</v>
      </c>
      <c r="E27" s="12" t="s">
        <v>47</v>
      </c>
      <c r="F27" s="12" t="s">
        <v>48</v>
      </c>
      <c r="G27" s="12" t="s">
        <v>47</v>
      </c>
      <c r="H27" s="12" t="s">
        <v>51</v>
      </c>
      <c r="I27" s="12" t="s">
        <v>48</v>
      </c>
      <c r="J27" s="37" t="s">
        <v>59</v>
      </c>
      <c r="K27" s="65">
        <f>K28</f>
        <v>102</v>
      </c>
      <c r="L27" s="65">
        <f t="shared" ref="L27:M28" si="8">L28</f>
        <v>107.7</v>
      </c>
      <c r="M27" s="65">
        <f t="shared" si="8"/>
        <v>113.4</v>
      </c>
    </row>
    <row r="28" spans="1:13" ht="22.5" customHeight="1" x14ac:dyDescent="0.2">
      <c r="A28" s="10">
        <f t="shared" si="1"/>
        <v>16</v>
      </c>
      <c r="B28" s="11" t="s">
        <v>135</v>
      </c>
      <c r="C28" s="15" t="s">
        <v>17</v>
      </c>
      <c r="D28" s="15" t="s">
        <v>58</v>
      </c>
      <c r="E28" s="15" t="s">
        <v>56</v>
      </c>
      <c r="F28" s="15" t="s">
        <v>48</v>
      </c>
      <c r="G28" s="15" t="s">
        <v>50</v>
      </c>
      <c r="H28" s="15" t="s">
        <v>51</v>
      </c>
      <c r="I28" s="15" t="s">
        <v>20</v>
      </c>
      <c r="J28" s="38" t="s">
        <v>60</v>
      </c>
      <c r="K28" s="64">
        <f>K29</f>
        <v>102</v>
      </c>
      <c r="L28" s="64">
        <f t="shared" si="8"/>
        <v>107.7</v>
      </c>
      <c r="M28" s="64">
        <f t="shared" si="8"/>
        <v>113.4</v>
      </c>
    </row>
    <row r="29" spans="1:13" ht="18" customHeight="1" x14ac:dyDescent="0.2">
      <c r="A29" s="10">
        <f t="shared" si="1"/>
        <v>17</v>
      </c>
      <c r="B29" s="11" t="s">
        <v>135</v>
      </c>
      <c r="C29" s="15" t="s">
        <v>17</v>
      </c>
      <c r="D29" s="15" t="s">
        <v>58</v>
      </c>
      <c r="E29" s="15" t="s">
        <v>56</v>
      </c>
      <c r="F29" s="15" t="s">
        <v>55</v>
      </c>
      <c r="G29" s="15" t="s">
        <v>50</v>
      </c>
      <c r="H29" s="15" t="s">
        <v>51</v>
      </c>
      <c r="I29" s="15" t="s">
        <v>20</v>
      </c>
      <c r="J29" s="38" t="s">
        <v>60</v>
      </c>
      <c r="K29" s="64">
        <v>102</v>
      </c>
      <c r="L29" s="64">
        <v>107.7</v>
      </c>
      <c r="M29" s="64">
        <v>113.4</v>
      </c>
    </row>
    <row r="30" spans="1:13" ht="23.25" customHeight="1" x14ac:dyDescent="0.2">
      <c r="A30" s="10">
        <f t="shared" si="1"/>
        <v>18</v>
      </c>
      <c r="B30" s="11" t="s">
        <v>135</v>
      </c>
      <c r="C30" s="12" t="s">
        <v>17</v>
      </c>
      <c r="D30" s="12" t="s">
        <v>61</v>
      </c>
      <c r="E30" s="12" t="s">
        <v>47</v>
      </c>
      <c r="F30" s="12" t="s">
        <v>48</v>
      </c>
      <c r="G30" s="12" t="s">
        <v>47</v>
      </c>
      <c r="H30" s="12" t="s">
        <v>51</v>
      </c>
      <c r="I30" s="12" t="s">
        <v>48</v>
      </c>
      <c r="J30" s="37" t="s">
        <v>62</v>
      </c>
      <c r="K30" s="65">
        <f>K32+K33</f>
        <v>14102.2</v>
      </c>
      <c r="L30" s="65">
        <f>L32+L33</f>
        <v>14645.1</v>
      </c>
      <c r="M30" s="65">
        <f>M32+M33</f>
        <v>15238.599999999999</v>
      </c>
    </row>
    <row r="31" spans="1:13" ht="15.75" x14ac:dyDescent="0.2">
      <c r="A31" s="10">
        <f t="shared" si="1"/>
        <v>19</v>
      </c>
      <c r="B31" s="11" t="s">
        <v>135</v>
      </c>
      <c r="C31" s="15" t="s">
        <v>17</v>
      </c>
      <c r="D31" s="15" t="s">
        <v>61</v>
      </c>
      <c r="E31" s="15" t="s">
        <v>50</v>
      </c>
      <c r="F31" s="15" t="s">
        <v>48</v>
      </c>
      <c r="G31" s="15" t="s">
        <v>47</v>
      </c>
      <c r="H31" s="15" t="s">
        <v>51</v>
      </c>
      <c r="I31" s="15" t="s">
        <v>20</v>
      </c>
      <c r="J31" s="37" t="s">
        <v>63</v>
      </c>
      <c r="K31" s="64">
        <f>K32</f>
        <v>5040</v>
      </c>
      <c r="L31" s="64">
        <f>L32</f>
        <v>5544</v>
      </c>
      <c r="M31" s="64">
        <f>M32</f>
        <v>6098.3</v>
      </c>
    </row>
    <row r="32" spans="1:13" ht="51" customHeight="1" x14ac:dyDescent="0.2">
      <c r="A32" s="10">
        <f t="shared" si="1"/>
        <v>20</v>
      </c>
      <c r="B32" s="11" t="s">
        <v>135</v>
      </c>
      <c r="C32" s="15" t="s">
        <v>17</v>
      </c>
      <c r="D32" s="15" t="s">
        <v>61</v>
      </c>
      <c r="E32" s="15" t="s">
        <v>50</v>
      </c>
      <c r="F32" s="15" t="s">
        <v>64</v>
      </c>
      <c r="G32" s="15" t="s">
        <v>18</v>
      </c>
      <c r="H32" s="15" t="s">
        <v>51</v>
      </c>
      <c r="I32" s="15" t="s">
        <v>20</v>
      </c>
      <c r="J32" s="34" t="s">
        <v>142</v>
      </c>
      <c r="K32" s="64">
        <v>5040</v>
      </c>
      <c r="L32" s="64">
        <v>5544</v>
      </c>
      <c r="M32" s="64">
        <v>6098.3</v>
      </c>
    </row>
    <row r="33" spans="1:13" ht="21" customHeight="1" x14ac:dyDescent="0.2">
      <c r="A33" s="10">
        <f t="shared" si="1"/>
        <v>21</v>
      </c>
      <c r="B33" s="11" t="s">
        <v>135</v>
      </c>
      <c r="C33" s="15" t="s">
        <v>17</v>
      </c>
      <c r="D33" s="15" t="s">
        <v>61</v>
      </c>
      <c r="E33" s="15" t="s">
        <v>61</v>
      </c>
      <c r="F33" s="15" t="s">
        <v>48</v>
      </c>
      <c r="G33" s="15" t="s">
        <v>47</v>
      </c>
      <c r="H33" s="15" t="s">
        <v>51</v>
      </c>
      <c r="I33" s="15" t="s">
        <v>20</v>
      </c>
      <c r="J33" s="37" t="s">
        <v>65</v>
      </c>
      <c r="K33" s="64">
        <f>K34+K36</f>
        <v>9062.2000000000007</v>
      </c>
      <c r="L33" s="64">
        <f>L34+L36</f>
        <v>9101.1</v>
      </c>
      <c r="M33" s="64">
        <f>M34+M36</f>
        <v>9140.2999999999993</v>
      </c>
    </row>
    <row r="34" spans="1:13" ht="21.75" customHeight="1" x14ac:dyDescent="0.2">
      <c r="A34" s="10">
        <f t="shared" si="1"/>
        <v>22</v>
      </c>
      <c r="B34" s="11" t="s">
        <v>135</v>
      </c>
      <c r="C34" s="15" t="s">
        <v>17</v>
      </c>
      <c r="D34" s="15" t="s">
        <v>61</v>
      </c>
      <c r="E34" s="15" t="s">
        <v>61</v>
      </c>
      <c r="F34" s="15" t="s">
        <v>64</v>
      </c>
      <c r="G34" s="15" t="s">
        <v>47</v>
      </c>
      <c r="H34" s="15" t="s">
        <v>51</v>
      </c>
      <c r="I34" s="15" t="s">
        <v>20</v>
      </c>
      <c r="J34" s="34" t="s">
        <v>87</v>
      </c>
      <c r="K34" s="64">
        <f>K35</f>
        <v>5176.3</v>
      </c>
      <c r="L34" s="64">
        <f>L35</f>
        <v>5176.3</v>
      </c>
      <c r="M34" s="64">
        <f>M35</f>
        <v>5176.3</v>
      </c>
    </row>
    <row r="35" spans="1:13" ht="48" customHeight="1" x14ac:dyDescent="0.2">
      <c r="A35" s="10">
        <f t="shared" si="1"/>
        <v>23</v>
      </c>
      <c r="B35" s="11" t="s">
        <v>135</v>
      </c>
      <c r="C35" s="15" t="s">
        <v>17</v>
      </c>
      <c r="D35" s="15" t="s">
        <v>61</v>
      </c>
      <c r="E35" s="15" t="s">
        <v>61</v>
      </c>
      <c r="F35" s="15" t="s">
        <v>66</v>
      </c>
      <c r="G35" s="15" t="s">
        <v>18</v>
      </c>
      <c r="H35" s="15" t="s">
        <v>51</v>
      </c>
      <c r="I35" s="15" t="s">
        <v>20</v>
      </c>
      <c r="J35" s="39" t="s">
        <v>143</v>
      </c>
      <c r="K35" s="64">
        <v>5176.3</v>
      </c>
      <c r="L35" s="64">
        <v>5176.3</v>
      </c>
      <c r="M35" s="64">
        <v>5176.3</v>
      </c>
    </row>
    <row r="36" spans="1:13" ht="25.5" customHeight="1" x14ac:dyDescent="0.2">
      <c r="A36" s="10">
        <f t="shared" si="1"/>
        <v>24</v>
      </c>
      <c r="B36" s="11" t="s">
        <v>135</v>
      </c>
      <c r="C36" s="15" t="s">
        <v>17</v>
      </c>
      <c r="D36" s="15" t="s">
        <v>61</v>
      </c>
      <c r="E36" s="15" t="s">
        <v>61</v>
      </c>
      <c r="F36" s="15" t="s">
        <v>89</v>
      </c>
      <c r="G36" s="15" t="s">
        <v>47</v>
      </c>
      <c r="H36" s="15" t="s">
        <v>51</v>
      </c>
      <c r="I36" s="15" t="s">
        <v>20</v>
      </c>
      <c r="J36" s="34" t="s">
        <v>88</v>
      </c>
      <c r="K36" s="64">
        <f>K37</f>
        <v>3885.9</v>
      </c>
      <c r="L36" s="64">
        <f>L37</f>
        <v>3924.8</v>
      </c>
      <c r="M36" s="64">
        <f>M37</f>
        <v>3964</v>
      </c>
    </row>
    <row r="37" spans="1:13" ht="47.25" customHeight="1" x14ac:dyDescent="0.2">
      <c r="A37" s="10">
        <f t="shared" si="1"/>
        <v>25</v>
      </c>
      <c r="B37" s="11" t="s">
        <v>135</v>
      </c>
      <c r="C37" s="15" t="s">
        <v>17</v>
      </c>
      <c r="D37" s="15" t="s">
        <v>61</v>
      </c>
      <c r="E37" s="15" t="s">
        <v>61</v>
      </c>
      <c r="F37" s="15" t="s">
        <v>67</v>
      </c>
      <c r="G37" s="15" t="s">
        <v>18</v>
      </c>
      <c r="H37" s="15" t="s">
        <v>51</v>
      </c>
      <c r="I37" s="15" t="s">
        <v>20</v>
      </c>
      <c r="J37" s="34" t="s">
        <v>144</v>
      </c>
      <c r="K37" s="64">
        <v>3885.9</v>
      </c>
      <c r="L37" s="64">
        <v>3924.8</v>
      </c>
      <c r="M37" s="64">
        <v>3964</v>
      </c>
    </row>
    <row r="38" spans="1:13" ht="51" customHeight="1" x14ac:dyDescent="0.2">
      <c r="A38" s="10">
        <f t="shared" si="1"/>
        <v>26</v>
      </c>
      <c r="B38" s="11" t="s">
        <v>48</v>
      </c>
      <c r="C38" s="12" t="s">
        <v>17</v>
      </c>
      <c r="D38" s="12" t="s">
        <v>15</v>
      </c>
      <c r="E38" s="12" t="s">
        <v>47</v>
      </c>
      <c r="F38" s="12" t="s">
        <v>48</v>
      </c>
      <c r="G38" s="12" t="s">
        <v>47</v>
      </c>
      <c r="H38" s="12" t="s">
        <v>51</v>
      </c>
      <c r="I38" s="12" t="s">
        <v>48</v>
      </c>
      <c r="J38" s="40" t="s">
        <v>68</v>
      </c>
      <c r="K38" s="65">
        <f>SUM(K39)</f>
        <v>2256.5</v>
      </c>
      <c r="L38" s="65">
        <f t="shared" ref="L38:M38" si="9">SUM(L39)</f>
        <v>2346.75</v>
      </c>
      <c r="M38" s="65">
        <f t="shared" si="9"/>
        <v>2441.25</v>
      </c>
    </row>
    <row r="39" spans="1:13" ht="112.5" customHeight="1" x14ac:dyDescent="0.2">
      <c r="A39" s="10">
        <f t="shared" si="1"/>
        <v>27</v>
      </c>
      <c r="B39" s="11" t="s">
        <v>137</v>
      </c>
      <c r="C39" s="12" t="s">
        <v>17</v>
      </c>
      <c r="D39" s="12" t="s">
        <v>15</v>
      </c>
      <c r="E39" s="12" t="s">
        <v>58</v>
      </c>
      <c r="F39" s="12" t="s">
        <v>48</v>
      </c>
      <c r="G39" s="12" t="s">
        <v>47</v>
      </c>
      <c r="H39" s="12" t="s">
        <v>51</v>
      </c>
      <c r="I39" s="12" t="s">
        <v>16</v>
      </c>
      <c r="J39" s="35" t="s">
        <v>145</v>
      </c>
      <c r="K39" s="65">
        <f>SUM(K40,+K42+K44)</f>
        <v>2256.5</v>
      </c>
      <c r="L39" s="65">
        <f>SUM(L40,+L42+L44)</f>
        <v>2346.75</v>
      </c>
      <c r="M39" s="65">
        <f>SUM(M40,+M42+M44)</f>
        <v>2441.25</v>
      </c>
    </row>
    <row r="40" spans="1:13" ht="83.45" customHeight="1" x14ac:dyDescent="0.2">
      <c r="A40" s="10">
        <f t="shared" si="1"/>
        <v>28</v>
      </c>
      <c r="B40" s="11" t="s">
        <v>137</v>
      </c>
      <c r="C40" s="15" t="s">
        <v>17</v>
      </c>
      <c r="D40" s="15" t="s">
        <v>15</v>
      </c>
      <c r="E40" s="15" t="s">
        <v>58</v>
      </c>
      <c r="F40" s="15" t="s">
        <v>55</v>
      </c>
      <c r="G40" s="15" t="s">
        <v>47</v>
      </c>
      <c r="H40" s="15" t="s">
        <v>51</v>
      </c>
      <c r="I40" s="15" t="s">
        <v>16</v>
      </c>
      <c r="J40" s="34" t="s">
        <v>147</v>
      </c>
      <c r="K40" s="64">
        <f>K41</f>
        <v>1976</v>
      </c>
      <c r="L40" s="64">
        <f>L41</f>
        <v>2055.0500000000002</v>
      </c>
      <c r="M40" s="64">
        <f>M41</f>
        <v>2137.25</v>
      </c>
    </row>
    <row r="41" spans="1:13" ht="95.25" customHeight="1" x14ac:dyDescent="0.2">
      <c r="A41" s="10">
        <f t="shared" si="1"/>
        <v>29</v>
      </c>
      <c r="B41" s="11" t="s">
        <v>137</v>
      </c>
      <c r="C41" s="15" t="s">
        <v>17</v>
      </c>
      <c r="D41" s="15" t="s">
        <v>15</v>
      </c>
      <c r="E41" s="15" t="s">
        <v>58</v>
      </c>
      <c r="F41" s="15" t="s">
        <v>69</v>
      </c>
      <c r="G41" s="15" t="s">
        <v>18</v>
      </c>
      <c r="H41" s="15" t="s">
        <v>51</v>
      </c>
      <c r="I41" s="15" t="s">
        <v>16</v>
      </c>
      <c r="J41" s="34" t="s">
        <v>146</v>
      </c>
      <c r="K41" s="64">
        <v>1976</v>
      </c>
      <c r="L41" s="64">
        <v>2055.0500000000002</v>
      </c>
      <c r="M41" s="64">
        <v>2137.25</v>
      </c>
    </row>
    <row r="42" spans="1:13" ht="92.25" customHeight="1" x14ac:dyDescent="0.2">
      <c r="A42" s="10">
        <f t="shared" si="1"/>
        <v>30</v>
      </c>
      <c r="B42" s="11" t="s">
        <v>137</v>
      </c>
      <c r="C42" s="15" t="s">
        <v>70</v>
      </c>
      <c r="D42" s="15" t="s">
        <v>15</v>
      </c>
      <c r="E42" s="15" t="s">
        <v>58</v>
      </c>
      <c r="F42" s="15" t="s">
        <v>71</v>
      </c>
      <c r="G42" s="15" t="s">
        <v>47</v>
      </c>
      <c r="H42" s="15" t="s">
        <v>51</v>
      </c>
      <c r="I42" s="15" t="s">
        <v>16</v>
      </c>
      <c r="J42" s="34" t="s">
        <v>149</v>
      </c>
      <c r="K42" s="64">
        <f>K43</f>
        <v>226</v>
      </c>
      <c r="L42" s="64">
        <f t="shared" ref="L42:M42" si="10">L43</f>
        <v>235</v>
      </c>
      <c r="M42" s="64">
        <f t="shared" si="10"/>
        <v>245</v>
      </c>
    </row>
    <row r="43" spans="1:13" ht="95.25" customHeight="1" x14ac:dyDescent="0.2">
      <c r="A43" s="10">
        <f t="shared" si="1"/>
        <v>31</v>
      </c>
      <c r="B43" s="11" t="s">
        <v>137</v>
      </c>
      <c r="C43" s="15" t="s">
        <v>70</v>
      </c>
      <c r="D43" s="15" t="s">
        <v>15</v>
      </c>
      <c r="E43" s="15" t="s">
        <v>58</v>
      </c>
      <c r="F43" s="15" t="s">
        <v>72</v>
      </c>
      <c r="G43" s="15" t="s">
        <v>18</v>
      </c>
      <c r="H43" s="15" t="s">
        <v>51</v>
      </c>
      <c r="I43" s="15" t="s">
        <v>16</v>
      </c>
      <c r="J43" s="34" t="s">
        <v>148</v>
      </c>
      <c r="K43" s="64">
        <v>226</v>
      </c>
      <c r="L43" s="64">
        <v>235</v>
      </c>
      <c r="M43" s="64">
        <v>245</v>
      </c>
    </row>
    <row r="44" spans="1:13" ht="49.5" customHeight="1" x14ac:dyDescent="0.2">
      <c r="A44" s="10">
        <f t="shared" si="1"/>
        <v>32</v>
      </c>
      <c r="B44" s="11" t="s">
        <v>137</v>
      </c>
      <c r="C44" s="15" t="s">
        <v>17</v>
      </c>
      <c r="D44" s="15" t="s">
        <v>15</v>
      </c>
      <c r="E44" s="15" t="s">
        <v>58</v>
      </c>
      <c r="F44" s="15" t="s">
        <v>112</v>
      </c>
      <c r="G44" s="15" t="s">
        <v>47</v>
      </c>
      <c r="H44" s="15" t="s">
        <v>51</v>
      </c>
      <c r="I44" s="15" t="s">
        <v>16</v>
      </c>
      <c r="J44" s="34" t="s">
        <v>151</v>
      </c>
      <c r="K44" s="64">
        <f>K45</f>
        <v>54.5</v>
      </c>
      <c r="L44" s="64">
        <f t="shared" ref="L44:M44" si="11">L45</f>
        <v>56.7</v>
      </c>
      <c r="M44" s="64">
        <f t="shared" si="11"/>
        <v>59</v>
      </c>
    </row>
    <row r="45" spans="1:13" ht="45.75" customHeight="1" x14ac:dyDescent="0.2">
      <c r="A45" s="10">
        <f t="shared" si="1"/>
        <v>33</v>
      </c>
      <c r="B45" s="11" t="s">
        <v>137</v>
      </c>
      <c r="C45" s="15" t="s">
        <v>17</v>
      </c>
      <c r="D45" s="15" t="s">
        <v>15</v>
      </c>
      <c r="E45" s="15" t="s">
        <v>58</v>
      </c>
      <c r="F45" s="15" t="s">
        <v>111</v>
      </c>
      <c r="G45" s="15" t="s">
        <v>18</v>
      </c>
      <c r="H45" s="15" t="s">
        <v>51</v>
      </c>
      <c r="I45" s="15" t="s">
        <v>16</v>
      </c>
      <c r="J45" s="34" t="s">
        <v>150</v>
      </c>
      <c r="K45" s="64">
        <v>54.5</v>
      </c>
      <c r="L45" s="64">
        <v>56.7</v>
      </c>
      <c r="M45" s="64">
        <v>59</v>
      </c>
    </row>
    <row r="46" spans="1:13" ht="15.75" x14ac:dyDescent="0.2">
      <c r="A46" s="10">
        <f t="shared" si="1"/>
        <v>34</v>
      </c>
      <c r="B46" s="11" t="s">
        <v>48</v>
      </c>
      <c r="C46" s="12" t="s">
        <v>19</v>
      </c>
      <c r="D46" s="12" t="s">
        <v>47</v>
      </c>
      <c r="E46" s="12" t="s">
        <v>47</v>
      </c>
      <c r="F46" s="12" t="s">
        <v>48</v>
      </c>
      <c r="G46" s="12" t="s">
        <v>47</v>
      </c>
      <c r="H46" s="12" t="s">
        <v>51</v>
      </c>
      <c r="I46" s="12" t="s">
        <v>48</v>
      </c>
      <c r="J46" s="37" t="s">
        <v>73</v>
      </c>
      <c r="K46" s="65">
        <f>K47+K67+K72</f>
        <v>26313.000519999998</v>
      </c>
      <c r="L46" s="65">
        <f>L47+L67</f>
        <v>16775.636999999999</v>
      </c>
      <c r="M46" s="65">
        <f>M47+M67</f>
        <v>16954.419999999998</v>
      </c>
    </row>
    <row r="47" spans="1:13" ht="47.25" x14ac:dyDescent="0.2">
      <c r="A47" s="10">
        <f t="shared" si="1"/>
        <v>35</v>
      </c>
      <c r="B47" s="11" t="s">
        <v>137</v>
      </c>
      <c r="C47" s="12" t="s">
        <v>19</v>
      </c>
      <c r="D47" s="12" t="s">
        <v>53</v>
      </c>
      <c r="E47" s="12" t="s">
        <v>47</v>
      </c>
      <c r="F47" s="12" t="s">
        <v>48</v>
      </c>
      <c r="G47" s="12" t="s">
        <v>47</v>
      </c>
      <c r="H47" s="12" t="s">
        <v>51</v>
      </c>
      <c r="I47" s="12" t="s">
        <v>48</v>
      </c>
      <c r="J47" s="40" t="s">
        <v>74</v>
      </c>
      <c r="K47" s="65">
        <f>K48+K52+K59+K55</f>
        <v>26131.399519999999</v>
      </c>
      <c r="L47" s="65">
        <f t="shared" ref="L47:M47" si="12">L48+L52+L59+L55</f>
        <v>16539.035</v>
      </c>
      <c r="M47" s="65">
        <f t="shared" si="12"/>
        <v>16539.035</v>
      </c>
    </row>
    <row r="48" spans="1:13" ht="31.5" x14ac:dyDescent="0.2">
      <c r="A48" s="10">
        <f t="shared" si="1"/>
        <v>36</v>
      </c>
      <c r="B48" s="11" t="s">
        <v>137</v>
      </c>
      <c r="C48" s="12" t="s">
        <v>19</v>
      </c>
      <c r="D48" s="12" t="s">
        <v>53</v>
      </c>
      <c r="E48" s="12" t="s">
        <v>114</v>
      </c>
      <c r="F48" s="12" t="s">
        <v>48</v>
      </c>
      <c r="G48" s="12" t="s">
        <v>47</v>
      </c>
      <c r="H48" s="12" t="s">
        <v>51</v>
      </c>
      <c r="I48" s="12" t="s">
        <v>26</v>
      </c>
      <c r="J48" s="40" t="s">
        <v>115</v>
      </c>
      <c r="K48" s="65">
        <f>K49</f>
        <v>3979.5</v>
      </c>
      <c r="L48" s="65">
        <f t="shared" ref="L48:M50" si="13">L49</f>
        <v>3183.6</v>
      </c>
      <c r="M48" s="65">
        <f t="shared" si="13"/>
        <v>3183.6</v>
      </c>
    </row>
    <row r="49" spans="1:14" ht="19.5" customHeight="1" x14ac:dyDescent="0.2">
      <c r="A49" s="10">
        <f t="shared" si="1"/>
        <v>37</v>
      </c>
      <c r="B49" s="11" t="s">
        <v>137</v>
      </c>
      <c r="C49" s="15" t="s">
        <v>19</v>
      </c>
      <c r="D49" s="15" t="s">
        <v>53</v>
      </c>
      <c r="E49" s="15" t="s">
        <v>21</v>
      </c>
      <c r="F49" s="15" t="s">
        <v>75</v>
      </c>
      <c r="G49" s="15" t="s">
        <v>47</v>
      </c>
      <c r="H49" s="15" t="s">
        <v>51</v>
      </c>
      <c r="I49" s="15" t="s">
        <v>26</v>
      </c>
      <c r="J49" s="34" t="s">
        <v>152</v>
      </c>
      <c r="K49" s="64">
        <f>K50</f>
        <v>3979.5</v>
      </c>
      <c r="L49" s="64">
        <f t="shared" si="13"/>
        <v>3183.6</v>
      </c>
      <c r="M49" s="64">
        <f t="shared" si="13"/>
        <v>3183.6</v>
      </c>
    </row>
    <row r="50" spans="1:14" ht="51.75" customHeight="1" x14ac:dyDescent="0.2">
      <c r="A50" s="10">
        <f t="shared" si="1"/>
        <v>38</v>
      </c>
      <c r="B50" s="11" t="s">
        <v>137</v>
      </c>
      <c r="C50" s="15" t="s">
        <v>19</v>
      </c>
      <c r="D50" s="15" t="s">
        <v>53</v>
      </c>
      <c r="E50" s="15" t="s">
        <v>21</v>
      </c>
      <c r="F50" s="15" t="s">
        <v>75</v>
      </c>
      <c r="G50" s="15" t="s">
        <v>18</v>
      </c>
      <c r="H50" s="15" t="s">
        <v>51</v>
      </c>
      <c r="I50" s="15" t="s">
        <v>26</v>
      </c>
      <c r="J50" s="34" t="s">
        <v>153</v>
      </c>
      <c r="K50" s="63">
        <f>K51</f>
        <v>3979.5</v>
      </c>
      <c r="L50" s="63">
        <f t="shared" si="13"/>
        <v>3183.6</v>
      </c>
      <c r="M50" s="63">
        <f t="shared" si="13"/>
        <v>3183.6</v>
      </c>
    </row>
    <row r="51" spans="1:14" ht="33" customHeight="1" x14ac:dyDescent="0.2">
      <c r="A51" s="10">
        <f t="shared" si="1"/>
        <v>39</v>
      </c>
      <c r="B51" s="11" t="s">
        <v>137</v>
      </c>
      <c r="C51" s="15" t="s">
        <v>19</v>
      </c>
      <c r="D51" s="15" t="s">
        <v>53</v>
      </c>
      <c r="E51" s="15" t="s">
        <v>21</v>
      </c>
      <c r="F51" s="15" t="s">
        <v>75</v>
      </c>
      <c r="G51" s="15" t="s">
        <v>18</v>
      </c>
      <c r="H51" s="15" t="s">
        <v>76</v>
      </c>
      <c r="I51" s="15" t="s">
        <v>26</v>
      </c>
      <c r="J51" s="61" t="s">
        <v>83</v>
      </c>
      <c r="K51" s="63">
        <v>3979.5</v>
      </c>
      <c r="L51" s="63">
        <v>3183.6</v>
      </c>
      <c r="M51" s="63">
        <v>3183.6</v>
      </c>
    </row>
    <row r="52" spans="1:14" ht="36" customHeight="1" x14ac:dyDescent="0.2">
      <c r="A52" s="10">
        <f t="shared" si="1"/>
        <v>40</v>
      </c>
      <c r="B52" s="11" t="s">
        <v>137</v>
      </c>
      <c r="C52" s="12" t="s">
        <v>19</v>
      </c>
      <c r="D52" s="12" t="s">
        <v>53</v>
      </c>
      <c r="E52" s="12" t="s">
        <v>27</v>
      </c>
      <c r="F52" s="12" t="s">
        <v>48</v>
      </c>
      <c r="G52" s="12" t="s">
        <v>47</v>
      </c>
      <c r="H52" s="12" t="s">
        <v>51</v>
      </c>
      <c r="I52" s="12" t="s">
        <v>26</v>
      </c>
      <c r="J52" s="40" t="s">
        <v>154</v>
      </c>
      <c r="K52" s="62">
        <f>K53</f>
        <v>10107.06452</v>
      </c>
      <c r="L52" s="62">
        <f t="shared" ref="L52:M52" si="14">L53</f>
        <v>514.70000000000005</v>
      </c>
      <c r="M52" s="62">
        <f t="shared" si="14"/>
        <v>514.70000000000005</v>
      </c>
    </row>
    <row r="53" spans="1:14" ht="34.9" customHeight="1" x14ac:dyDescent="0.2">
      <c r="A53" s="10">
        <f t="shared" si="1"/>
        <v>41</v>
      </c>
      <c r="B53" s="11" t="s">
        <v>137</v>
      </c>
      <c r="C53" s="15" t="s">
        <v>19</v>
      </c>
      <c r="D53" s="15" t="s">
        <v>53</v>
      </c>
      <c r="E53" s="15" t="s">
        <v>25</v>
      </c>
      <c r="F53" s="15" t="s">
        <v>78</v>
      </c>
      <c r="G53" s="15" t="s">
        <v>47</v>
      </c>
      <c r="H53" s="15" t="s">
        <v>51</v>
      </c>
      <c r="I53" s="15" t="s">
        <v>26</v>
      </c>
      <c r="J53" s="39" t="s">
        <v>155</v>
      </c>
      <c r="K53" s="63">
        <f>K54</f>
        <v>10107.06452</v>
      </c>
      <c r="L53" s="63">
        <f t="shared" ref="L53" si="15">L54</f>
        <v>514.70000000000005</v>
      </c>
      <c r="M53" s="63">
        <f>M54</f>
        <v>514.70000000000005</v>
      </c>
    </row>
    <row r="54" spans="1:14" ht="36" customHeight="1" x14ac:dyDescent="0.2">
      <c r="A54" s="10">
        <f t="shared" si="1"/>
        <v>42</v>
      </c>
      <c r="B54" s="11" t="s">
        <v>137</v>
      </c>
      <c r="C54" s="15" t="s">
        <v>19</v>
      </c>
      <c r="D54" s="15" t="s">
        <v>53</v>
      </c>
      <c r="E54" s="15" t="s">
        <v>25</v>
      </c>
      <c r="F54" s="15" t="s">
        <v>78</v>
      </c>
      <c r="G54" s="15" t="s">
        <v>18</v>
      </c>
      <c r="H54" s="15" t="s">
        <v>51</v>
      </c>
      <c r="I54" s="15" t="s">
        <v>26</v>
      </c>
      <c r="J54" s="34" t="s">
        <v>156</v>
      </c>
      <c r="K54" s="63">
        <v>10107.06452</v>
      </c>
      <c r="L54" s="63">
        <v>514.70000000000005</v>
      </c>
      <c r="M54" s="63">
        <v>514.70000000000005</v>
      </c>
      <c r="N54" s="5"/>
    </row>
    <row r="55" spans="1:14" ht="35.25" customHeight="1" x14ac:dyDescent="0.2">
      <c r="A55" s="10">
        <f t="shared" si="1"/>
        <v>43</v>
      </c>
      <c r="B55" s="11" t="s">
        <v>137</v>
      </c>
      <c r="C55" s="12" t="s">
        <v>19</v>
      </c>
      <c r="D55" s="12" t="s">
        <v>53</v>
      </c>
      <c r="E55" s="12" t="s">
        <v>22</v>
      </c>
      <c r="F55" s="12" t="s">
        <v>48</v>
      </c>
      <c r="G55" s="12" t="s">
        <v>47</v>
      </c>
      <c r="H55" s="12" t="s">
        <v>51</v>
      </c>
      <c r="I55" s="12" t="s">
        <v>26</v>
      </c>
      <c r="J55" s="41" t="s">
        <v>157</v>
      </c>
      <c r="K55" s="62">
        <f>K56</f>
        <v>106.127</v>
      </c>
      <c r="L55" s="62">
        <f t="shared" ref="L55:M55" si="16">L56</f>
        <v>106.127</v>
      </c>
      <c r="M55" s="62">
        <f t="shared" si="16"/>
        <v>106.127</v>
      </c>
    </row>
    <row r="56" spans="1:14" ht="32.25" customHeight="1" x14ac:dyDescent="0.2">
      <c r="A56" s="10">
        <f t="shared" si="1"/>
        <v>44</v>
      </c>
      <c r="B56" s="11" t="s">
        <v>137</v>
      </c>
      <c r="C56" s="12" t="s">
        <v>19</v>
      </c>
      <c r="D56" s="12" t="s">
        <v>53</v>
      </c>
      <c r="E56" s="12" t="s">
        <v>22</v>
      </c>
      <c r="F56" s="12" t="s">
        <v>79</v>
      </c>
      <c r="G56" s="12" t="s">
        <v>47</v>
      </c>
      <c r="H56" s="12" t="s">
        <v>51</v>
      </c>
      <c r="I56" s="12" t="s">
        <v>26</v>
      </c>
      <c r="J56" s="42" t="s">
        <v>158</v>
      </c>
      <c r="K56" s="62">
        <f>K57</f>
        <v>106.127</v>
      </c>
      <c r="L56" s="62">
        <f>L57</f>
        <v>106.127</v>
      </c>
      <c r="M56" s="62">
        <f>M57</f>
        <v>106.127</v>
      </c>
    </row>
    <row r="57" spans="1:14" ht="51.75" customHeight="1" x14ac:dyDescent="0.2">
      <c r="A57" s="10">
        <f t="shared" si="1"/>
        <v>45</v>
      </c>
      <c r="B57" s="11" t="s">
        <v>137</v>
      </c>
      <c r="C57" s="15" t="s">
        <v>19</v>
      </c>
      <c r="D57" s="15" t="s">
        <v>53</v>
      </c>
      <c r="E57" s="15" t="s">
        <v>22</v>
      </c>
      <c r="F57" s="15" t="s">
        <v>79</v>
      </c>
      <c r="G57" s="15" t="s">
        <v>18</v>
      </c>
      <c r="H57" s="15" t="s">
        <v>51</v>
      </c>
      <c r="I57" s="15" t="s">
        <v>26</v>
      </c>
      <c r="J57" s="43" t="s">
        <v>159</v>
      </c>
      <c r="K57" s="63">
        <f>K58</f>
        <v>106.127</v>
      </c>
      <c r="L57" s="63">
        <f t="shared" ref="L57:M57" si="17">L58</f>
        <v>106.127</v>
      </c>
      <c r="M57" s="63">
        <f t="shared" si="17"/>
        <v>106.127</v>
      </c>
    </row>
    <row r="58" spans="1:14" ht="90" x14ac:dyDescent="0.2">
      <c r="A58" s="10">
        <f t="shared" si="1"/>
        <v>46</v>
      </c>
      <c r="B58" s="11" t="s">
        <v>137</v>
      </c>
      <c r="C58" s="15" t="s">
        <v>19</v>
      </c>
      <c r="D58" s="15" t="s">
        <v>53</v>
      </c>
      <c r="E58" s="15" t="s">
        <v>22</v>
      </c>
      <c r="F58" s="15" t="s">
        <v>79</v>
      </c>
      <c r="G58" s="15" t="s">
        <v>18</v>
      </c>
      <c r="H58" s="15" t="s">
        <v>80</v>
      </c>
      <c r="I58" s="15" t="s">
        <v>26</v>
      </c>
      <c r="J58" s="44" t="s">
        <v>160</v>
      </c>
      <c r="K58" s="63">
        <v>106.127</v>
      </c>
      <c r="L58" s="63">
        <v>106.127</v>
      </c>
      <c r="M58" s="63">
        <v>106.127</v>
      </c>
    </row>
    <row r="59" spans="1:14" ht="22.5" customHeight="1" x14ac:dyDescent="0.2">
      <c r="A59" s="10">
        <f t="shared" si="1"/>
        <v>47</v>
      </c>
      <c r="B59" s="11" t="s">
        <v>137</v>
      </c>
      <c r="C59" s="12" t="s">
        <v>19</v>
      </c>
      <c r="D59" s="12" t="s">
        <v>53</v>
      </c>
      <c r="E59" s="12" t="s">
        <v>95</v>
      </c>
      <c r="F59" s="12" t="s">
        <v>48</v>
      </c>
      <c r="G59" s="12" t="s">
        <v>47</v>
      </c>
      <c r="H59" s="12" t="s">
        <v>51</v>
      </c>
      <c r="I59" s="12" t="s">
        <v>26</v>
      </c>
      <c r="J59" s="42" t="s">
        <v>161</v>
      </c>
      <c r="K59" s="62">
        <f>K60</f>
        <v>11938.708000000001</v>
      </c>
      <c r="L59" s="62">
        <f t="shared" ref="L59:M59" si="18">L60</f>
        <v>12734.608</v>
      </c>
      <c r="M59" s="62">
        <f t="shared" si="18"/>
        <v>12734.608</v>
      </c>
    </row>
    <row r="60" spans="1:14" ht="37.5" customHeight="1" x14ac:dyDescent="0.2">
      <c r="A60" s="10">
        <f t="shared" si="1"/>
        <v>48</v>
      </c>
      <c r="B60" s="11" t="s">
        <v>137</v>
      </c>
      <c r="C60" s="12" t="s">
        <v>19</v>
      </c>
      <c r="D60" s="12" t="s">
        <v>53</v>
      </c>
      <c r="E60" s="12" t="s">
        <v>23</v>
      </c>
      <c r="F60" s="12" t="s">
        <v>77</v>
      </c>
      <c r="G60" s="12" t="s">
        <v>47</v>
      </c>
      <c r="H60" s="12" t="s">
        <v>51</v>
      </c>
      <c r="I60" s="12" t="s">
        <v>26</v>
      </c>
      <c r="J60" s="40" t="s">
        <v>162</v>
      </c>
      <c r="K60" s="62">
        <f>K61</f>
        <v>11938.708000000001</v>
      </c>
      <c r="L60" s="62">
        <f t="shared" ref="L60:M60" si="19">L61</f>
        <v>12734.608</v>
      </c>
      <c r="M60" s="62">
        <f t="shared" si="19"/>
        <v>12734.608</v>
      </c>
    </row>
    <row r="61" spans="1:14" ht="30.75" customHeight="1" x14ac:dyDescent="0.2">
      <c r="A61" s="10">
        <f t="shared" si="1"/>
        <v>49</v>
      </c>
      <c r="B61" s="11" t="s">
        <v>137</v>
      </c>
      <c r="C61" s="12" t="s">
        <v>19</v>
      </c>
      <c r="D61" s="12" t="s">
        <v>53</v>
      </c>
      <c r="E61" s="12" t="s">
        <v>23</v>
      </c>
      <c r="F61" s="12" t="s">
        <v>77</v>
      </c>
      <c r="G61" s="12" t="s">
        <v>18</v>
      </c>
      <c r="H61" s="12" t="s">
        <v>51</v>
      </c>
      <c r="I61" s="12" t="s">
        <v>26</v>
      </c>
      <c r="J61" s="40" t="s">
        <v>163</v>
      </c>
      <c r="K61" s="62">
        <f>SUM(K62:K66)</f>
        <v>11938.708000000001</v>
      </c>
      <c r="L61" s="62">
        <f t="shared" ref="L61:M61" si="20">SUM(L62:L66)</f>
        <v>12734.608</v>
      </c>
      <c r="M61" s="62">
        <f t="shared" si="20"/>
        <v>12734.608</v>
      </c>
    </row>
    <row r="62" spans="1:14" ht="54" hidden="1" customHeight="1" x14ac:dyDescent="0.2">
      <c r="A62" s="10">
        <f t="shared" si="1"/>
        <v>50</v>
      </c>
      <c r="B62" s="11"/>
      <c r="C62" s="15" t="s">
        <v>19</v>
      </c>
      <c r="D62" s="15" t="s">
        <v>53</v>
      </c>
      <c r="E62" s="15" t="s">
        <v>23</v>
      </c>
      <c r="F62" s="15" t="s">
        <v>77</v>
      </c>
      <c r="G62" s="15" t="s">
        <v>18</v>
      </c>
      <c r="H62" s="15" t="s">
        <v>99</v>
      </c>
      <c r="I62" s="15" t="s">
        <v>26</v>
      </c>
      <c r="J62" s="34" t="s">
        <v>100</v>
      </c>
      <c r="K62" s="63">
        <v>0</v>
      </c>
      <c r="L62" s="63">
        <v>0</v>
      </c>
      <c r="M62" s="63">
        <v>0</v>
      </c>
    </row>
    <row r="63" spans="1:14" ht="64.150000000000006" hidden="1" customHeight="1" x14ac:dyDescent="0.2">
      <c r="A63" s="10">
        <f t="shared" si="1"/>
        <v>51</v>
      </c>
      <c r="B63" s="11"/>
      <c r="C63" s="15" t="s">
        <v>19</v>
      </c>
      <c r="D63" s="15" t="s">
        <v>53</v>
      </c>
      <c r="E63" s="15" t="s">
        <v>23</v>
      </c>
      <c r="F63" s="15" t="s">
        <v>77</v>
      </c>
      <c r="G63" s="15" t="s">
        <v>18</v>
      </c>
      <c r="H63" s="15" t="s">
        <v>107</v>
      </c>
      <c r="I63" s="15" t="s">
        <v>26</v>
      </c>
      <c r="J63" s="34" t="s">
        <v>108</v>
      </c>
      <c r="K63" s="63">
        <v>0</v>
      </c>
      <c r="L63" s="63">
        <v>0</v>
      </c>
      <c r="M63" s="63">
        <v>0</v>
      </c>
    </row>
    <row r="64" spans="1:14" ht="45" hidden="1" x14ac:dyDescent="0.2">
      <c r="A64" s="10">
        <f t="shared" si="1"/>
        <v>52</v>
      </c>
      <c r="B64" s="11"/>
      <c r="C64" s="15" t="s">
        <v>19</v>
      </c>
      <c r="D64" s="15" t="s">
        <v>53</v>
      </c>
      <c r="E64" s="15" t="s">
        <v>23</v>
      </c>
      <c r="F64" s="15" t="s">
        <v>77</v>
      </c>
      <c r="G64" s="15" t="s">
        <v>18</v>
      </c>
      <c r="H64" s="15" t="s">
        <v>105</v>
      </c>
      <c r="I64" s="15" t="s">
        <v>26</v>
      </c>
      <c r="J64" s="34" t="s">
        <v>106</v>
      </c>
      <c r="K64" s="63">
        <v>0</v>
      </c>
      <c r="L64" s="63">
        <v>0</v>
      </c>
      <c r="M64" s="63">
        <v>0</v>
      </c>
    </row>
    <row r="65" spans="1:13" ht="45" x14ac:dyDescent="0.2">
      <c r="A65" s="10">
        <v>50</v>
      </c>
      <c r="B65" s="11" t="s">
        <v>137</v>
      </c>
      <c r="C65" s="15" t="s">
        <v>19</v>
      </c>
      <c r="D65" s="15" t="s">
        <v>53</v>
      </c>
      <c r="E65" s="15" t="s">
        <v>23</v>
      </c>
      <c r="F65" s="15" t="s">
        <v>77</v>
      </c>
      <c r="G65" s="15" t="s">
        <v>18</v>
      </c>
      <c r="H65" s="15" t="s">
        <v>84</v>
      </c>
      <c r="I65" s="15" t="s">
        <v>26</v>
      </c>
      <c r="J65" s="61" t="s">
        <v>113</v>
      </c>
      <c r="K65" s="63">
        <v>4356.8</v>
      </c>
      <c r="L65" s="63">
        <v>5152.7</v>
      </c>
      <c r="M65" s="63">
        <v>5152.7</v>
      </c>
    </row>
    <row r="66" spans="1:13" ht="65.45" customHeight="1" x14ac:dyDescent="0.2">
      <c r="A66" s="10">
        <f t="shared" si="1"/>
        <v>51</v>
      </c>
      <c r="B66" s="11" t="s">
        <v>137</v>
      </c>
      <c r="C66" s="46" t="s">
        <v>19</v>
      </c>
      <c r="D66" s="46" t="s">
        <v>53</v>
      </c>
      <c r="E66" s="46" t="s">
        <v>23</v>
      </c>
      <c r="F66" s="46" t="s">
        <v>77</v>
      </c>
      <c r="G66" s="46" t="s">
        <v>18</v>
      </c>
      <c r="H66" s="46" t="s">
        <v>97</v>
      </c>
      <c r="I66" s="46" t="s">
        <v>26</v>
      </c>
      <c r="J66" s="61" t="s">
        <v>98</v>
      </c>
      <c r="K66" s="64">
        <v>7581.9080000000004</v>
      </c>
      <c r="L66" s="64">
        <v>7581.9080000000004</v>
      </c>
      <c r="M66" s="64">
        <v>7581.9080000000004</v>
      </c>
    </row>
    <row r="67" spans="1:13" ht="34.5" customHeight="1" x14ac:dyDescent="0.2">
      <c r="A67" s="10">
        <f t="shared" si="1"/>
        <v>52</v>
      </c>
      <c r="B67" s="11" t="s">
        <v>48</v>
      </c>
      <c r="C67" s="12" t="s">
        <v>19</v>
      </c>
      <c r="D67" s="12" t="s">
        <v>81</v>
      </c>
      <c r="E67" s="12" t="s">
        <v>47</v>
      </c>
      <c r="F67" s="12" t="s">
        <v>48</v>
      </c>
      <c r="G67" s="12" t="s">
        <v>47</v>
      </c>
      <c r="H67" s="12" t="s">
        <v>51</v>
      </c>
      <c r="I67" s="12" t="s">
        <v>48</v>
      </c>
      <c r="J67" s="40" t="s">
        <v>82</v>
      </c>
      <c r="K67" s="65">
        <f>K68</f>
        <v>181.601</v>
      </c>
      <c r="L67" s="65">
        <f>L68</f>
        <v>236.602</v>
      </c>
      <c r="M67" s="65">
        <f>M68</f>
        <v>415.38499999999999</v>
      </c>
    </row>
    <row r="68" spans="1:13" ht="37.5" customHeight="1" x14ac:dyDescent="0.2">
      <c r="A68" s="10">
        <f t="shared" si="1"/>
        <v>53</v>
      </c>
      <c r="B68" s="11" t="s">
        <v>48</v>
      </c>
      <c r="C68" s="12" t="s">
        <v>19</v>
      </c>
      <c r="D68" s="12" t="s">
        <v>81</v>
      </c>
      <c r="E68" s="12" t="s">
        <v>58</v>
      </c>
      <c r="F68" s="12" t="s">
        <v>48</v>
      </c>
      <c r="G68" s="12" t="s">
        <v>18</v>
      </c>
      <c r="H68" s="12" t="s">
        <v>51</v>
      </c>
      <c r="I68" s="12" t="s">
        <v>26</v>
      </c>
      <c r="J68" s="40" t="s">
        <v>164</v>
      </c>
      <c r="K68" s="65">
        <f>K69+K71</f>
        <v>181.601</v>
      </c>
      <c r="L68" s="65">
        <f t="shared" ref="L68:M68" si="21">L69+L71</f>
        <v>236.602</v>
      </c>
      <c r="M68" s="65">
        <f t="shared" si="21"/>
        <v>415.38499999999999</v>
      </c>
    </row>
    <row r="69" spans="1:13" ht="51" customHeight="1" x14ac:dyDescent="0.2">
      <c r="A69" s="10">
        <f t="shared" si="1"/>
        <v>54</v>
      </c>
      <c r="B69" s="11" t="s">
        <v>137</v>
      </c>
      <c r="C69" s="15" t="s">
        <v>19</v>
      </c>
      <c r="D69" s="15" t="s">
        <v>81</v>
      </c>
      <c r="E69" s="15" t="s">
        <v>58</v>
      </c>
      <c r="F69" s="15" t="s">
        <v>71</v>
      </c>
      <c r="G69" s="15" t="s">
        <v>18</v>
      </c>
      <c r="H69" s="15" t="s">
        <v>51</v>
      </c>
      <c r="I69" s="15" t="s">
        <v>26</v>
      </c>
      <c r="J69" s="34" t="s">
        <v>165</v>
      </c>
      <c r="K69" s="64">
        <f>K70</f>
        <v>181.601</v>
      </c>
      <c r="L69" s="64">
        <f t="shared" ref="L69:M69" si="22">L70</f>
        <v>181.601</v>
      </c>
      <c r="M69" s="64">
        <f t="shared" si="22"/>
        <v>181.601</v>
      </c>
    </row>
    <row r="70" spans="1:13" ht="59.25" customHeight="1" x14ac:dyDescent="0.2">
      <c r="A70" s="10">
        <f t="shared" si="1"/>
        <v>55</v>
      </c>
      <c r="B70" s="11" t="s">
        <v>137</v>
      </c>
      <c r="C70" s="15" t="s">
        <v>19</v>
      </c>
      <c r="D70" s="15" t="s">
        <v>81</v>
      </c>
      <c r="E70" s="15" t="s">
        <v>58</v>
      </c>
      <c r="F70" s="15" t="s">
        <v>71</v>
      </c>
      <c r="G70" s="15" t="s">
        <v>18</v>
      </c>
      <c r="H70" s="15" t="s">
        <v>90</v>
      </c>
      <c r="I70" s="15" t="s">
        <v>26</v>
      </c>
      <c r="J70" s="34" t="s">
        <v>166</v>
      </c>
      <c r="K70" s="64">
        <v>181.601</v>
      </c>
      <c r="L70" s="64">
        <v>181.601</v>
      </c>
      <c r="M70" s="64">
        <v>181.601</v>
      </c>
    </row>
    <row r="71" spans="1:13" ht="33" customHeight="1" x14ac:dyDescent="0.2">
      <c r="A71" s="10">
        <f t="shared" si="1"/>
        <v>56</v>
      </c>
      <c r="B71" s="11" t="s">
        <v>48</v>
      </c>
      <c r="C71" s="15" t="s">
        <v>19</v>
      </c>
      <c r="D71" s="15" t="s">
        <v>81</v>
      </c>
      <c r="E71" s="15" t="s">
        <v>58</v>
      </c>
      <c r="F71" s="15" t="s">
        <v>64</v>
      </c>
      <c r="G71" s="15" t="s">
        <v>18</v>
      </c>
      <c r="H71" s="15" t="s">
        <v>51</v>
      </c>
      <c r="I71" s="15" t="s">
        <v>26</v>
      </c>
      <c r="J71" s="34" t="s">
        <v>85</v>
      </c>
      <c r="K71" s="63">
        <v>0</v>
      </c>
      <c r="L71" s="63">
        <v>55.000999999999998</v>
      </c>
      <c r="M71" s="63">
        <v>233.78399999999999</v>
      </c>
    </row>
    <row r="72" spans="1:13" ht="63" hidden="1" x14ac:dyDescent="0.2">
      <c r="A72" s="10">
        <f t="shared" ref="A72" si="23">A71+1</f>
        <v>57</v>
      </c>
      <c r="B72" s="10"/>
      <c r="C72" s="12" t="s">
        <v>19</v>
      </c>
      <c r="D72" s="12" t="s">
        <v>101</v>
      </c>
      <c r="E72" s="12" t="s">
        <v>47</v>
      </c>
      <c r="F72" s="12" t="s">
        <v>48</v>
      </c>
      <c r="G72" s="12" t="s">
        <v>47</v>
      </c>
      <c r="H72" s="12" t="s">
        <v>51</v>
      </c>
      <c r="I72" s="12" t="s">
        <v>48</v>
      </c>
      <c r="J72" s="19" t="s">
        <v>117</v>
      </c>
      <c r="K72" s="62">
        <f>K73</f>
        <v>0</v>
      </c>
      <c r="L72" s="62">
        <v>0</v>
      </c>
      <c r="M72" s="62">
        <v>0</v>
      </c>
    </row>
    <row r="73" spans="1:13" ht="63" hidden="1" x14ac:dyDescent="0.2">
      <c r="A73" s="10">
        <f t="shared" ref="A73:A74" si="24">A72+1</f>
        <v>58</v>
      </c>
      <c r="B73" s="10"/>
      <c r="C73" s="12" t="s">
        <v>19</v>
      </c>
      <c r="D73" s="12" t="s">
        <v>101</v>
      </c>
      <c r="E73" s="12" t="s">
        <v>47</v>
      </c>
      <c r="F73" s="12" t="s">
        <v>48</v>
      </c>
      <c r="G73" s="12" t="s">
        <v>18</v>
      </c>
      <c r="H73" s="12" t="s">
        <v>51</v>
      </c>
      <c r="I73" s="12" t="s">
        <v>26</v>
      </c>
      <c r="J73" s="19" t="s">
        <v>103</v>
      </c>
      <c r="K73" s="62">
        <f>K74</f>
        <v>0</v>
      </c>
      <c r="L73" s="62">
        <v>0</v>
      </c>
      <c r="M73" s="62">
        <v>0</v>
      </c>
    </row>
    <row r="74" spans="1:13" ht="60" hidden="1" x14ac:dyDescent="0.2">
      <c r="A74" s="10">
        <f t="shared" si="24"/>
        <v>59</v>
      </c>
      <c r="B74" s="10"/>
      <c r="C74" s="15" t="s">
        <v>19</v>
      </c>
      <c r="D74" s="15" t="s">
        <v>101</v>
      </c>
      <c r="E74" s="15" t="s">
        <v>102</v>
      </c>
      <c r="F74" s="15" t="s">
        <v>55</v>
      </c>
      <c r="G74" s="15" t="s">
        <v>18</v>
      </c>
      <c r="H74" s="15" t="s">
        <v>51</v>
      </c>
      <c r="I74" s="15" t="s">
        <v>26</v>
      </c>
      <c r="J74" s="17" t="s">
        <v>104</v>
      </c>
      <c r="K74" s="63">
        <v>0</v>
      </c>
      <c r="L74" s="63">
        <v>0</v>
      </c>
      <c r="M74" s="63">
        <v>0</v>
      </c>
    </row>
    <row r="75" spans="1:13" ht="21" customHeight="1" x14ac:dyDescent="0.2">
      <c r="A75" s="66" t="s">
        <v>136</v>
      </c>
      <c r="B75" s="67"/>
      <c r="C75" s="67"/>
      <c r="D75" s="67"/>
      <c r="E75" s="67"/>
      <c r="F75" s="67"/>
      <c r="G75" s="67"/>
      <c r="H75" s="67"/>
      <c r="I75" s="67"/>
      <c r="J75" s="68"/>
      <c r="K75" s="62">
        <f>K46+K13</f>
        <v>88899.900519999996</v>
      </c>
      <c r="L75" s="62">
        <f>L46+L13</f>
        <v>83330.786999999997</v>
      </c>
      <c r="M75" s="62">
        <f>M46+M13</f>
        <v>87725.569999999992</v>
      </c>
    </row>
  </sheetData>
  <mergeCells count="13">
    <mergeCell ref="A75:J75"/>
    <mergeCell ref="A10:A11"/>
    <mergeCell ref="C10:I10"/>
    <mergeCell ref="J10:J11"/>
    <mergeCell ref="J1:M1"/>
    <mergeCell ref="J2:M2"/>
    <mergeCell ref="J3:M3"/>
    <mergeCell ref="A8:M8"/>
    <mergeCell ref="L9:M9"/>
    <mergeCell ref="K10:K11"/>
    <mergeCell ref="L10:L11"/>
    <mergeCell ref="M10:M11"/>
    <mergeCell ref="K6:M6"/>
  </mergeCells>
  <printOptions horizontalCentered="1"/>
  <pageMargins left="0.78740157480314965" right="0.39370078740157483" top="0.39370078740157483" bottom="0" header="0" footer="0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topLeftCell="A7" zoomScaleNormal="100" zoomScaleSheetLayoutView="120" workbookViewId="0">
      <selection activeCell="I24" sqref="I24"/>
    </sheetView>
  </sheetViews>
  <sheetFormatPr defaultColWidth="9.140625" defaultRowHeight="12.75" x14ac:dyDescent="0.2"/>
  <cols>
    <col min="1" max="1" width="3.85546875" style="1" customWidth="1"/>
    <col min="2" max="2" width="30" style="1" customWidth="1"/>
    <col min="3" max="3" width="34" style="1" customWidth="1"/>
    <col min="4" max="4" width="20.28515625" style="1" customWidth="1"/>
    <col min="5" max="5" width="18.7109375" style="1" customWidth="1"/>
    <col min="6" max="6" width="19.85546875" style="1" customWidth="1"/>
    <col min="7" max="7" width="10.5703125" style="1" bestFit="1" customWidth="1"/>
    <col min="8" max="16384" width="9.140625" style="1"/>
  </cols>
  <sheetData>
    <row r="1" spans="1:6" ht="15" x14ac:dyDescent="0.2">
      <c r="A1" s="20"/>
      <c r="B1" s="20"/>
      <c r="C1" s="20"/>
      <c r="D1" s="20"/>
      <c r="E1" s="20"/>
      <c r="F1" s="21" t="s">
        <v>96</v>
      </c>
    </row>
    <row r="2" spans="1:6" ht="15.75" x14ac:dyDescent="0.2">
      <c r="A2" s="20"/>
      <c r="B2" s="20"/>
      <c r="C2" s="88" t="s">
        <v>167</v>
      </c>
      <c r="D2" s="88"/>
      <c r="E2" s="88"/>
      <c r="F2" s="88"/>
    </row>
    <row r="3" spans="1:6" ht="15" x14ac:dyDescent="0.2">
      <c r="A3" s="20"/>
      <c r="B3" s="20"/>
      <c r="C3" s="31"/>
      <c r="D3" s="88" t="s">
        <v>168</v>
      </c>
      <c r="E3" s="88"/>
      <c r="F3" s="88"/>
    </row>
    <row r="4" spans="1:6" ht="15" x14ac:dyDescent="0.2">
      <c r="A4" s="20"/>
      <c r="B4" s="20"/>
      <c r="C4" s="31"/>
      <c r="D4" s="31"/>
      <c r="E4" s="31"/>
      <c r="F4" s="31"/>
    </row>
    <row r="5" spans="1:6" ht="15" x14ac:dyDescent="0.2">
      <c r="A5" s="31"/>
      <c r="B5" s="31"/>
      <c r="C5" s="31"/>
      <c r="D5" s="31"/>
      <c r="E5" s="31"/>
      <c r="F5" s="31"/>
    </row>
    <row r="6" spans="1:6" ht="15" x14ac:dyDescent="0.2">
      <c r="A6" s="31"/>
      <c r="B6" s="31"/>
      <c r="C6" s="31"/>
      <c r="D6" s="89"/>
      <c r="E6" s="90"/>
      <c r="F6" s="90"/>
    </row>
    <row r="7" spans="1:6" ht="15" x14ac:dyDescent="0.2">
      <c r="A7" s="31"/>
      <c r="B7" s="31"/>
      <c r="C7" s="31"/>
      <c r="D7" s="91"/>
      <c r="E7" s="92"/>
      <c r="F7" s="92"/>
    </row>
    <row r="8" spans="1:6" ht="15" x14ac:dyDescent="0.2">
      <c r="A8" s="20"/>
      <c r="B8" s="20"/>
      <c r="C8" s="20"/>
      <c r="D8" s="88"/>
      <c r="E8" s="88"/>
      <c r="F8" s="88"/>
    </row>
    <row r="9" spans="1:6" ht="15" x14ac:dyDescent="0.2">
      <c r="A9" s="20"/>
      <c r="B9" s="20"/>
      <c r="C9" s="20"/>
      <c r="D9" s="32"/>
      <c r="E9" s="32"/>
      <c r="F9" s="32"/>
    </row>
    <row r="10" spans="1:6" ht="12.75" customHeight="1" x14ac:dyDescent="0.2">
      <c r="A10" s="83" t="s">
        <v>24</v>
      </c>
      <c r="B10" s="83"/>
      <c r="C10" s="83"/>
      <c r="D10" s="83"/>
      <c r="E10" s="83"/>
      <c r="F10" s="83"/>
    </row>
    <row r="11" spans="1:6" ht="15.75" x14ac:dyDescent="0.2">
      <c r="A11" s="84" t="s">
        <v>169</v>
      </c>
      <c r="B11" s="84"/>
      <c r="C11" s="84"/>
      <c r="D11" s="84"/>
      <c r="E11" s="84"/>
      <c r="F11" s="84"/>
    </row>
    <row r="12" spans="1:6" ht="15.75" x14ac:dyDescent="0.2">
      <c r="A12" s="22"/>
      <c r="B12" s="22"/>
      <c r="C12" s="22"/>
      <c r="D12" s="22"/>
      <c r="E12" s="22"/>
      <c r="F12" s="22"/>
    </row>
    <row r="13" spans="1:6" ht="15" x14ac:dyDescent="0.2">
      <c r="A13" s="23"/>
      <c r="B13" s="23"/>
      <c r="C13" s="23"/>
      <c r="D13" s="23"/>
      <c r="E13" s="23"/>
      <c r="F13" s="23"/>
    </row>
    <row r="14" spans="1:6" ht="13.15" customHeight="1" x14ac:dyDescent="0.2">
      <c r="A14" s="79" t="s">
        <v>0</v>
      </c>
      <c r="B14" s="81" t="s">
        <v>1</v>
      </c>
      <c r="C14" s="81" t="s">
        <v>2</v>
      </c>
      <c r="D14" s="85" t="s">
        <v>3</v>
      </c>
      <c r="E14" s="86"/>
      <c r="F14" s="87"/>
    </row>
    <row r="15" spans="1:6" ht="37.5" customHeight="1" x14ac:dyDescent="0.2">
      <c r="A15" s="80"/>
      <c r="B15" s="82"/>
      <c r="C15" s="82"/>
      <c r="D15" s="24" t="s">
        <v>109</v>
      </c>
      <c r="E15" s="24" t="s">
        <v>110</v>
      </c>
      <c r="F15" s="24" t="s">
        <v>171</v>
      </c>
    </row>
    <row r="16" spans="1:6" ht="60" hidden="1" x14ac:dyDescent="0.2">
      <c r="A16" s="24">
        <v>1</v>
      </c>
      <c r="B16" s="25" t="s">
        <v>42</v>
      </c>
      <c r="C16" s="26" t="s">
        <v>37</v>
      </c>
      <c r="D16" s="27">
        <v>0</v>
      </c>
      <c r="E16" s="27">
        <v>0</v>
      </c>
      <c r="F16" s="27">
        <v>0</v>
      </c>
    </row>
    <row r="17" spans="1:7" ht="105" hidden="1" x14ac:dyDescent="0.2">
      <c r="A17" s="24">
        <v>2</v>
      </c>
      <c r="B17" s="25" t="s">
        <v>43</v>
      </c>
      <c r="C17" s="26" t="s">
        <v>38</v>
      </c>
      <c r="D17" s="27"/>
      <c r="E17" s="27">
        <v>0</v>
      </c>
      <c r="F17" s="27">
        <v>0</v>
      </c>
    </row>
    <row r="18" spans="1:7" ht="90" hidden="1" x14ac:dyDescent="0.2">
      <c r="A18" s="24">
        <v>3</v>
      </c>
      <c r="B18" s="25" t="s">
        <v>44</v>
      </c>
      <c r="C18" s="26" t="s">
        <v>39</v>
      </c>
      <c r="D18" s="27"/>
      <c r="E18" s="27">
        <v>0</v>
      </c>
      <c r="F18" s="27">
        <v>0</v>
      </c>
    </row>
    <row r="19" spans="1:7" ht="90" hidden="1" x14ac:dyDescent="0.2">
      <c r="A19" s="24">
        <v>4</v>
      </c>
      <c r="B19" s="25" t="s">
        <v>45</v>
      </c>
      <c r="C19" s="26" t="s">
        <v>40</v>
      </c>
      <c r="D19" s="27"/>
      <c r="E19" s="27">
        <v>0</v>
      </c>
      <c r="F19" s="27">
        <v>0</v>
      </c>
    </row>
    <row r="20" spans="1:7" ht="105" hidden="1" x14ac:dyDescent="0.2">
      <c r="A20" s="24">
        <v>5</v>
      </c>
      <c r="B20" s="25" t="s">
        <v>46</v>
      </c>
      <c r="C20" s="26" t="s">
        <v>41</v>
      </c>
      <c r="D20" s="27"/>
      <c r="E20" s="27">
        <v>0</v>
      </c>
      <c r="F20" s="27">
        <v>0</v>
      </c>
    </row>
    <row r="21" spans="1:7" ht="42" customHeight="1" x14ac:dyDescent="0.2">
      <c r="A21" s="24">
        <v>1</v>
      </c>
      <c r="B21" s="25" t="s">
        <v>30</v>
      </c>
      <c r="C21" s="26" t="s">
        <v>4</v>
      </c>
      <c r="D21" s="28">
        <f t="shared" ref="D21:F21" si="0">SUM(D25,D24)</f>
        <v>0</v>
      </c>
      <c r="E21" s="28">
        <f t="shared" si="0"/>
        <v>0</v>
      </c>
      <c r="F21" s="28">
        <f t="shared" si="0"/>
        <v>0</v>
      </c>
      <c r="G21" s="3"/>
    </row>
    <row r="22" spans="1:7" ht="30.75" customHeight="1" x14ac:dyDescent="0.2">
      <c r="A22" s="24">
        <v>2</v>
      </c>
      <c r="B22" s="25" t="s">
        <v>31</v>
      </c>
      <c r="C22" s="29" t="s">
        <v>5</v>
      </c>
      <c r="D22" s="28">
        <f t="shared" ref="D22:F23" si="1">D23</f>
        <v>-88899.900519999996</v>
      </c>
      <c r="E22" s="28">
        <f t="shared" si="1"/>
        <v>-83330.786999999997</v>
      </c>
      <c r="F22" s="33">
        <f t="shared" si="1"/>
        <v>-87725.57</v>
      </c>
    </row>
    <row r="23" spans="1:7" ht="30" x14ac:dyDescent="0.2">
      <c r="A23" s="24">
        <v>3</v>
      </c>
      <c r="B23" s="25" t="s">
        <v>32</v>
      </c>
      <c r="C23" s="29" t="s">
        <v>6</v>
      </c>
      <c r="D23" s="28">
        <f t="shared" si="1"/>
        <v>-88899.900519999996</v>
      </c>
      <c r="E23" s="28">
        <f t="shared" si="1"/>
        <v>-83330.786999999997</v>
      </c>
      <c r="F23" s="33">
        <f t="shared" si="1"/>
        <v>-87725.57</v>
      </c>
    </row>
    <row r="24" spans="1:7" ht="45" x14ac:dyDescent="0.2">
      <c r="A24" s="24">
        <v>4</v>
      </c>
      <c r="B24" s="25" t="s">
        <v>33</v>
      </c>
      <c r="C24" s="29" t="s">
        <v>28</v>
      </c>
      <c r="D24" s="28">
        <v>-88899.900519999996</v>
      </c>
      <c r="E24" s="28">
        <v>-83330.786999999997</v>
      </c>
      <c r="F24" s="33">
        <v>-87725.57</v>
      </c>
    </row>
    <row r="25" spans="1:7" ht="30" x14ac:dyDescent="0.2">
      <c r="A25" s="24">
        <v>5</v>
      </c>
      <c r="B25" s="25" t="s">
        <v>34</v>
      </c>
      <c r="C25" s="29" t="s">
        <v>7</v>
      </c>
      <c r="D25" s="18">
        <f>D26</f>
        <v>88899.900519999996</v>
      </c>
      <c r="E25" s="28">
        <f t="shared" ref="E25:F26" si="2">E26</f>
        <v>83330.786999999997</v>
      </c>
      <c r="F25" s="33">
        <f t="shared" si="2"/>
        <v>87725.57</v>
      </c>
    </row>
    <row r="26" spans="1:7" ht="29.25" customHeight="1" x14ac:dyDescent="0.2">
      <c r="A26" s="24">
        <v>6</v>
      </c>
      <c r="B26" s="25" t="s">
        <v>35</v>
      </c>
      <c r="C26" s="29" t="s">
        <v>8</v>
      </c>
      <c r="D26" s="18">
        <f>D27</f>
        <v>88899.900519999996</v>
      </c>
      <c r="E26" s="28">
        <f t="shared" si="2"/>
        <v>83330.786999999997</v>
      </c>
      <c r="F26" s="33">
        <f t="shared" si="2"/>
        <v>87725.57</v>
      </c>
    </row>
    <row r="27" spans="1:7" ht="45" x14ac:dyDescent="0.2">
      <c r="A27" s="24">
        <v>7</v>
      </c>
      <c r="B27" s="25" t="s">
        <v>36</v>
      </c>
      <c r="C27" s="26" t="s">
        <v>29</v>
      </c>
      <c r="D27" s="18">
        <v>88899.900519999996</v>
      </c>
      <c r="E27" s="28">
        <v>83330.786999999997</v>
      </c>
      <c r="F27" s="33">
        <v>87725.57</v>
      </c>
    </row>
    <row r="28" spans="1:7" ht="15" x14ac:dyDescent="0.2">
      <c r="A28" s="24">
        <v>8</v>
      </c>
      <c r="B28" s="25" t="s">
        <v>9</v>
      </c>
      <c r="C28" s="30"/>
      <c r="D28" s="28">
        <f>SUM(D21)</f>
        <v>0</v>
      </c>
      <c r="E28" s="28">
        <f t="shared" ref="E28:F28" si="3">SUM(E21)</f>
        <v>0</v>
      </c>
      <c r="F28" s="28">
        <f t="shared" si="3"/>
        <v>0</v>
      </c>
    </row>
    <row r="29" spans="1:7" x14ac:dyDescent="0.2">
      <c r="A29" s="2"/>
      <c r="B29" s="2"/>
      <c r="C29" s="2"/>
      <c r="D29" s="2"/>
      <c r="E29" s="2"/>
      <c r="F29" s="2"/>
    </row>
    <row r="30" spans="1:7" x14ac:dyDescent="0.2">
      <c r="A30" s="2"/>
      <c r="B30" s="2"/>
      <c r="C30" s="2"/>
      <c r="D30" s="2"/>
      <c r="E30" s="2"/>
      <c r="F30" s="2"/>
    </row>
    <row r="31" spans="1:7" x14ac:dyDescent="0.2">
      <c r="A31" s="2"/>
      <c r="B31" s="2"/>
      <c r="C31" s="2"/>
      <c r="D31" s="2"/>
      <c r="E31" s="2"/>
      <c r="F31" s="4"/>
    </row>
    <row r="32" spans="1:7" x14ac:dyDescent="0.2">
      <c r="A32" s="2"/>
      <c r="B32" s="2"/>
      <c r="C32" s="2"/>
      <c r="D32" s="2"/>
      <c r="E32" s="2"/>
      <c r="F32" s="4"/>
    </row>
    <row r="33" spans="1:6" x14ac:dyDescent="0.2">
      <c r="A33" s="2"/>
      <c r="B33" s="2"/>
      <c r="C33" s="2"/>
      <c r="D33" s="2"/>
      <c r="E33" s="2"/>
      <c r="F33" s="4"/>
    </row>
    <row r="34" spans="1:6" x14ac:dyDescent="0.2">
      <c r="A34" s="2"/>
      <c r="B34" s="2"/>
      <c r="C34" s="2"/>
      <c r="D34" s="2"/>
      <c r="E34" s="2"/>
      <c r="F34" s="4"/>
    </row>
    <row r="35" spans="1:6" x14ac:dyDescent="0.2">
      <c r="A35" s="2"/>
      <c r="B35" s="2"/>
      <c r="C35" s="2"/>
      <c r="D35" s="2"/>
      <c r="E35" s="2"/>
      <c r="F35" s="4"/>
    </row>
    <row r="36" spans="1:6" x14ac:dyDescent="0.2">
      <c r="A36" s="2"/>
      <c r="B36" s="2"/>
      <c r="C36" s="2"/>
      <c r="D36" s="2"/>
      <c r="E36" s="2"/>
      <c r="F36" s="4"/>
    </row>
    <row r="37" spans="1:6" x14ac:dyDescent="0.2">
      <c r="A37" s="2"/>
      <c r="B37" s="2"/>
      <c r="C37" s="2"/>
      <c r="D37" s="2"/>
      <c r="E37" s="2"/>
      <c r="F37" s="4"/>
    </row>
    <row r="38" spans="1:6" x14ac:dyDescent="0.2">
      <c r="A38" s="2"/>
      <c r="B38" s="2"/>
      <c r="C38" s="2"/>
      <c r="D38" s="2"/>
      <c r="E38" s="2"/>
      <c r="F38" s="4"/>
    </row>
    <row r="39" spans="1:6" x14ac:dyDescent="0.2">
      <c r="A39" s="2"/>
      <c r="B39" s="2"/>
      <c r="C39" s="2"/>
      <c r="D39" s="2"/>
      <c r="E39" s="2"/>
      <c r="F39" s="4"/>
    </row>
    <row r="40" spans="1:6" x14ac:dyDescent="0.2">
      <c r="A40" s="2"/>
      <c r="B40" s="2"/>
      <c r="C40" s="2"/>
      <c r="D40" s="2"/>
      <c r="E40" s="2"/>
      <c r="F40" s="4"/>
    </row>
    <row r="41" spans="1:6" x14ac:dyDescent="0.2">
      <c r="A41" s="2"/>
      <c r="B41" s="2"/>
      <c r="C41" s="2"/>
      <c r="D41" s="2"/>
      <c r="E41" s="2"/>
      <c r="F41" s="4"/>
    </row>
    <row r="42" spans="1:6" x14ac:dyDescent="0.2">
      <c r="A42" s="2"/>
      <c r="B42" s="2"/>
      <c r="C42" s="2"/>
      <c r="D42" s="2"/>
      <c r="E42" s="2"/>
      <c r="F42" s="4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</sheetData>
  <mergeCells count="11">
    <mergeCell ref="D3:F3"/>
    <mergeCell ref="C2:F2"/>
    <mergeCell ref="D6:F6"/>
    <mergeCell ref="D7:F7"/>
    <mergeCell ref="D8:F8"/>
    <mergeCell ref="A14:A15"/>
    <mergeCell ref="B14:B15"/>
    <mergeCell ref="C14:C15"/>
    <mergeCell ref="A10:F10"/>
    <mergeCell ref="A11:F11"/>
    <mergeCell ref="D14:F14"/>
  </mergeCells>
  <pageMargins left="1.1811023622047245" right="0.59055118110236227" top="0.78740157480314965" bottom="0.78740157480314965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прил.2</vt:lpstr>
      <vt:lpstr>прил.1</vt:lpstr>
      <vt:lpstr>прил.2!Область_печати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Салюкова Елена Андреевна</cp:lastModifiedBy>
  <cp:lastPrinted>2023-11-08T07:05:38Z</cp:lastPrinted>
  <dcterms:created xsi:type="dcterms:W3CDTF">2013-12-10T03:55:03Z</dcterms:created>
  <dcterms:modified xsi:type="dcterms:W3CDTF">2023-11-15T05:31:09Z</dcterms:modified>
</cp:coreProperties>
</file>